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15" yWindow="5775" windowWidth="19440" windowHeight="5835"/>
  </bookViews>
  <sheets>
    <sheet name="Anexo 1" sheetId="8" r:id="rId1"/>
  </sheets>
  <definedNames>
    <definedName name="_xlnm._FilterDatabase" localSheetId="0" hidden="1">'Anexo 1'!$A$6:$U$118</definedName>
    <definedName name="_xlnm.Print_Area" localSheetId="0">'Anexo 1'!$A$1:$U$138</definedName>
    <definedName name="_xlnm.Print_Titles" localSheetId="0">'Anexo 1'!$1:$5</definedName>
  </definedNames>
  <calcPr calcId="144525"/>
</workbook>
</file>

<file path=xl/calcChain.xml><?xml version="1.0" encoding="utf-8"?>
<calcChain xmlns="http://schemas.openxmlformats.org/spreadsheetml/2006/main">
  <c r="O122" i="8" l="1"/>
  <c r="Q122" i="8" s="1"/>
  <c r="N31" i="8"/>
  <c r="O31" i="8"/>
  <c r="O56" i="8"/>
  <c r="N23" i="8"/>
  <c r="O23" i="8"/>
  <c r="N21" i="8"/>
  <c r="O21" i="8"/>
  <c r="O37" i="8"/>
  <c r="Q37" i="8" s="1"/>
  <c r="O90" i="8"/>
  <c r="O89" i="8"/>
  <c r="O91" i="8"/>
  <c r="Q91" i="8" s="1"/>
  <c r="O92" i="8"/>
  <c r="O99" i="8"/>
  <c r="Q99" i="8" s="1"/>
  <c r="P109" i="8"/>
  <c r="O109" i="8" s="1"/>
  <c r="Q109" i="8" s="1"/>
  <c r="P34" i="8"/>
  <c r="O34" i="8" s="1"/>
  <c r="N34" i="8"/>
  <c r="P32" i="8"/>
  <c r="O32" i="8" s="1"/>
  <c r="N32" i="8"/>
  <c r="O29" i="8"/>
  <c r="Q29" i="8" s="1"/>
  <c r="P27" i="8"/>
  <c r="O27" i="8" s="1"/>
  <c r="N27" i="8"/>
  <c r="O26" i="8"/>
  <c r="Q26" i="8" s="1"/>
  <c r="P25" i="8"/>
  <c r="O25" i="8" s="1"/>
  <c r="Q25" i="8" s="1"/>
  <c r="P43" i="8"/>
  <c r="O43" i="8" s="1"/>
  <c r="Q43" i="8" s="1"/>
  <c r="O44" i="8"/>
  <c r="Q44" i="8" s="1"/>
  <c r="O42" i="8"/>
  <c r="Q42" i="8" s="1"/>
  <c r="O108" i="8"/>
  <c r="Q108" i="8" s="1"/>
  <c r="P45" i="8"/>
  <c r="O45" i="8" s="1"/>
  <c r="N45" i="8"/>
  <c r="P66" i="8"/>
  <c r="O66" i="8" s="1"/>
  <c r="N66" i="8"/>
  <c r="P65" i="8"/>
  <c r="O65" i="8" s="1"/>
  <c r="N65" i="8"/>
  <c r="O121" i="8"/>
  <c r="Q121" i="8" s="1"/>
  <c r="Q45" i="8" l="1"/>
  <c r="Q65" i="8"/>
  <c r="Q66" i="8"/>
  <c r="Q32" i="8"/>
  <c r="Q34" i="8"/>
  <c r="Q31" i="8"/>
  <c r="Q21" i="8"/>
  <c r="Q27" i="8"/>
</calcChain>
</file>

<file path=xl/sharedStrings.xml><?xml version="1.0" encoding="utf-8"?>
<sst xmlns="http://schemas.openxmlformats.org/spreadsheetml/2006/main" count="1574" uniqueCount="516">
  <si>
    <t>Elementos Programáticos</t>
  </si>
  <si>
    <t>Información de la obra, proyecto o acción</t>
  </si>
  <si>
    <t>Metas totales</t>
  </si>
  <si>
    <t>Beneficiarios Totales</t>
  </si>
  <si>
    <t>No. de obra</t>
  </si>
  <si>
    <t>Dependencia</t>
  </si>
  <si>
    <t>Nombre la obra</t>
  </si>
  <si>
    <t>Ubicación</t>
  </si>
  <si>
    <t>Del Proyecto</t>
  </si>
  <si>
    <t>Avance físico</t>
  </si>
  <si>
    <t>Ejecutora</t>
  </si>
  <si>
    <t>PG</t>
  </si>
  <si>
    <t>Subprograma</t>
  </si>
  <si>
    <t>Región Indígena</t>
  </si>
  <si>
    <t>Municipio (s)</t>
  </si>
  <si>
    <t>Localidad (es)</t>
  </si>
  <si>
    <t>SIT</t>
  </si>
  <si>
    <t>ME</t>
  </si>
  <si>
    <t>U. de Medida</t>
  </si>
  <si>
    <t>Cantidad</t>
  </si>
  <si>
    <t>%</t>
  </si>
  <si>
    <t>Hombres</t>
  </si>
  <si>
    <t>Mujeres</t>
  </si>
  <si>
    <t>Construcción</t>
  </si>
  <si>
    <t>C</t>
  </si>
  <si>
    <t>Kilómetro</t>
  </si>
  <si>
    <t>IT</t>
  </si>
  <si>
    <t>SC</t>
  </si>
  <si>
    <t>03</t>
  </si>
  <si>
    <t>Sistema</t>
  </si>
  <si>
    <t>UC</t>
  </si>
  <si>
    <t>Periodo de ejecución estimado (días)</t>
  </si>
  <si>
    <t>Descripción de los trabajos
(Principales partidas a ejecutar)</t>
  </si>
  <si>
    <t>No de obras</t>
  </si>
  <si>
    <t>U9</t>
  </si>
  <si>
    <t>06</t>
  </si>
  <si>
    <t>CDI (Comisión Nacional para el Desarrollo de los Pueblos Indígenas)</t>
  </si>
  <si>
    <t>Supervisión de obras</t>
  </si>
  <si>
    <t>TOTAL DE APORTACIONES PARA EL DESARROLLO DE LAS OBRAS</t>
  </si>
  <si>
    <t>VARIAS</t>
  </si>
  <si>
    <t>UB</t>
  </si>
  <si>
    <t>02a)</t>
  </si>
  <si>
    <t>“Este programa es público, ajeno a cualquier partido político. Queda prohibido el uso para fines distintos a los establecidos en el programa”</t>
  </si>
  <si>
    <t>al 31/12/2010</t>
  </si>
  <si>
    <t>Por realizar en 2011</t>
  </si>
  <si>
    <t>al 31/12/2011</t>
  </si>
  <si>
    <t>SG</t>
  </si>
  <si>
    <t>T</t>
  </si>
  <si>
    <t>Gobierno del Estado (H. Ayuntamiento de Amealco de Bonfil)</t>
  </si>
  <si>
    <t>Ampliación</t>
  </si>
  <si>
    <t>Ampliación del sistema de agua potable para beneficiar a la "Sección Poniente" de la localidad de el Saucito, en el municipio de Amealco de Bonfil</t>
  </si>
  <si>
    <t>Mazahua-Otomí</t>
  </si>
  <si>
    <t>001 Amealco de Bonfil</t>
  </si>
  <si>
    <t>0051 El Saucito</t>
  </si>
  <si>
    <t>Red de distribución
Tomas domiciliarias</t>
  </si>
  <si>
    <t>SD</t>
  </si>
  <si>
    <t>02</t>
  </si>
  <si>
    <t>0049 Santiago Mexquitlán Barrio 2°</t>
  </si>
  <si>
    <t>Red de atarjeas
Descargas domiciliarias</t>
  </si>
  <si>
    <t>0044 San Miguel Tlaxcaltepec (Barrio Centro)
0114 Barrio Presa del Tecolote (El Lindero)
0022 El Lindero
0089 Los Árboles</t>
  </si>
  <si>
    <t>I</t>
  </si>
  <si>
    <t>191
145
376
118</t>
  </si>
  <si>
    <t>219
178
438
134</t>
  </si>
  <si>
    <t>Colector
Red de atarjeas
Descargas domiciliarias</t>
  </si>
  <si>
    <t xml:space="preserve">02b) </t>
  </si>
  <si>
    <t>0040 San José Ithó</t>
  </si>
  <si>
    <t>Poste</t>
  </si>
  <si>
    <t xml:space="preserve">Red de distribución
Acometidas eléctricas
Lámparas suburbanas </t>
  </si>
  <si>
    <t>0059 El Bothé</t>
  </si>
  <si>
    <t>0039 San Ildefonso Tultepec (Centro)</t>
  </si>
  <si>
    <t>0054 El Tepozán (Barrio de San Ildefonso)</t>
  </si>
  <si>
    <t>0025 Mesillas</t>
  </si>
  <si>
    <t>0038 San Felipe (Santiago Mexquititlán Barrio 6o.)</t>
  </si>
  <si>
    <t>0104 Barrio la Isla (Stgo. Mexquititlán B. 6o.)</t>
  </si>
  <si>
    <t>0022 El Lindero</t>
  </si>
  <si>
    <t>0070  Yosphí</t>
  </si>
  <si>
    <t>0050 Santiago Mexquititlán Barrio 1o.</t>
  </si>
  <si>
    <t>0047 Santiago Mexquititlán Barrio 3o.</t>
  </si>
  <si>
    <t xml:space="preserve">Construcción  </t>
  </si>
  <si>
    <t>376
118
55
57
145</t>
  </si>
  <si>
    <t>438
134
47
78
178</t>
  </si>
  <si>
    <t>22/02/0002/2009</t>
  </si>
  <si>
    <t>Construcción de camino a base de piedra bola E.C. km 15+100 (Carretera Estatal 310)-El Tepozán-El Bothé-Yosphí-E.C. km 18+400 (Carretera Estatal 330), tramo: del km 0+000 al  km 7+200, subtramo a construir: del km 5+250 al 7+200</t>
  </si>
  <si>
    <t xml:space="preserve">188
658
490
1385
</t>
  </si>
  <si>
    <t xml:space="preserve">185
670
513
1436
</t>
  </si>
  <si>
    <t>0065 La Piní</t>
  </si>
  <si>
    <t>Terracerias
Obras de drenaje
Obras complementarias
Revestimiento (a base de piedra bola)
Señalización vertical</t>
  </si>
  <si>
    <t>0099 Los Arenales (San Juan Dehedó)</t>
  </si>
  <si>
    <t>0094 El Cacahuate (Stgo. Mexquititlán Barrio 6o.)
0172 El Río (Santiago Mexquititlán Barrio 6o.)</t>
  </si>
  <si>
    <t>0046 San Pedro Tenango</t>
  </si>
  <si>
    <t>Estudios y Proyectos</t>
  </si>
  <si>
    <t>Proyecto</t>
  </si>
  <si>
    <t xml:space="preserve">02a) </t>
  </si>
  <si>
    <t>Modernización y Ampliación</t>
  </si>
  <si>
    <t>0148 Xajay
0053 Tenasda (Barrio de San Ildefonso)
0039 San Ildefonso Tultepec (Centro)
0029 Santiago Mexquititlán Barrio 5o. (El Pastoreo),
0031 Jacal de la Piedad
0047 Santiago Mexquititlán Barrio 3o.
0048 Santiago Mexquititlán Barrio 4o.</t>
  </si>
  <si>
    <t>212
187
1385
882           135           532          540</t>
  </si>
  <si>
    <t>Terracerias
Obras de drenaje
Obras complementarias
Pavimentos                                   
Señalización horizontal y vertical</t>
  </si>
  <si>
    <t xml:space="preserve">0121 Cuicillo (Barrio de San Ildefonso) 
0059 El Bothé, 
0074 El Rincón de San Ildefonso, 
0054 El Tepozán (Barrio de San Ildefonso), 
0174 Loma de los Blases, 
0025 Mesillas, 
0039 San Ildefonso Tultepec (Centro), 
0053 Tenasdá (Barrio de San Ildefonso), 
0143 Tesquedó (Puerto del Chivato), 
0146 Veinte de Noviembre, 
0148 Xajay, 
0070 Yosphí
</t>
  </si>
  <si>
    <t>146           658          402            188              37             502              1385          187              57              152            212           490</t>
  </si>
  <si>
    <t>0013 Chitejé de la Cruz</t>
  </si>
  <si>
    <t>0114 Barrio Presa del Tecolote (El Lindero)</t>
  </si>
  <si>
    <t>Gobierno del Estado (H. Ayuntamiento de Arroyo Seco)</t>
  </si>
  <si>
    <t>Municipios que no pertenecen a una región indígena</t>
  </si>
  <si>
    <t>003 Arroyo Seco</t>
  </si>
  <si>
    <t>0054 San José de las Flores</t>
  </si>
  <si>
    <t xml:space="preserve">Modernización </t>
  </si>
  <si>
    <t>0010 La Cantera</t>
  </si>
  <si>
    <t>0152 El Riachuelo</t>
  </si>
  <si>
    <t>0048 El Sabinito</t>
  </si>
  <si>
    <t>PROYECTO</t>
  </si>
  <si>
    <t>Estudios de mecánica de suelos y de ingeniería de tránsito
Dictamen del impacto ambiental
Trazo y nivelación
Secciones transversales o de construcción
Perfil (alineamiento horizontal y vertical)
Curva masa y datos de construcción
Proyecto de obras de drenaje, diseño de pavimento y de señalamiento (horizontal y vertical)</t>
  </si>
  <si>
    <t>Gobierno del Estado (H. Ayuntamiento de Jalpan de Serra)</t>
  </si>
  <si>
    <t>009 Jalpan de Serra</t>
  </si>
  <si>
    <t>26
31</t>
  </si>
  <si>
    <t>26
33</t>
  </si>
  <si>
    <t>187
100
27</t>
  </si>
  <si>
    <t>184
120
28</t>
  </si>
  <si>
    <t>0030 La Esperanza
0060 Valle Verde
0069 Rancho Nuevo
0084 Soledad de Guadalupe
0095 Zoyapilca
0150 El Saucito
0178 San Isidro
0185 El Cañón</t>
  </si>
  <si>
    <t>76
230
51
100
187
34
10
24</t>
  </si>
  <si>
    <t>86
268
52
120
184
33
9
22</t>
  </si>
  <si>
    <t>0032 Las Flores
0075 San Antonio Tancoyol
0233 Las Nuevas Flores</t>
  </si>
  <si>
    <t>10
118
15</t>
  </si>
  <si>
    <t>10
126
21</t>
  </si>
  <si>
    <t>0049 Mesa del Sauz
0207 El Tepamal</t>
  </si>
  <si>
    <t>65
17</t>
  </si>
  <si>
    <t>59
25</t>
  </si>
  <si>
    <t>0026 El Divisadero
0087 Tancoyol
0108 El Rincón</t>
  </si>
  <si>
    <t>34
174
65</t>
  </si>
  <si>
    <t>26
194
55</t>
  </si>
  <si>
    <t>0095 Zoyapilca</t>
  </si>
  <si>
    <t>0060 Valle Verde</t>
  </si>
  <si>
    <t>Gobierno del Estado (H. Ayuntamiento de Cadereyta de Montes)</t>
  </si>
  <si>
    <t>Estudios y proyectos</t>
  </si>
  <si>
    <t>Otomí de Hidalgo - Querétaro</t>
  </si>
  <si>
    <t>004 Cadereyta de Montes</t>
  </si>
  <si>
    <t>0013 Boxasní</t>
  </si>
  <si>
    <t>Estudios de campo y levantamiento topográfico
Datos para la elaboración del proyecto
Proyecto de red de atarjeas, colectores y emisor
Diseño del sistema de Tratamiento</t>
  </si>
  <si>
    <t xml:space="preserve">UC </t>
  </si>
  <si>
    <t>0048 Los Juárez</t>
  </si>
  <si>
    <t>0092 Rancho Nuevo Sombrerete</t>
  </si>
  <si>
    <t>0112 El Soyatal</t>
  </si>
  <si>
    <t>0041 La Florida</t>
  </si>
  <si>
    <t>0082 La Puerta</t>
  </si>
  <si>
    <t>0032 El Chilar</t>
  </si>
  <si>
    <t>0063 El Membrillo</t>
  </si>
  <si>
    <t>0050 La Laja</t>
  </si>
  <si>
    <t>0095 El Rincón</t>
  </si>
  <si>
    <t>0111 Sombrerete</t>
  </si>
  <si>
    <t>0078 Culebras</t>
  </si>
  <si>
    <t>0152 Boyecito</t>
  </si>
  <si>
    <t>0031 Chavarrias</t>
  </si>
  <si>
    <t>Gobierno del Estado (H. Ayuntamiento de Colón)</t>
  </si>
  <si>
    <t xml:space="preserve">005 Colón </t>
  </si>
  <si>
    <t>0041 Salitrera (Presa de la Soledad)             
0009 El Carrizal</t>
  </si>
  <si>
    <t>0016 El Fuenteño</t>
  </si>
  <si>
    <t>0009 El Carrizal</t>
  </si>
  <si>
    <t>0041 La Salitrera (Presa de la Soledad)</t>
  </si>
  <si>
    <t xml:space="preserve">197
</t>
  </si>
  <si>
    <t xml:space="preserve">233
</t>
  </si>
  <si>
    <t>0059 El Zamorano</t>
  </si>
  <si>
    <t>0004 Nuevo Álamos</t>
  </si>
  <si>
    <t>0055 Los Trigos</t>
  </si>
  <si>
    <t xml:space="preserve">Red de distribución
Tomas domiciliarias </t>
  </si>
  <si>
    <t xml:space="preserve">0034 El Poleo   </t>
  </si>
  <si>
    <t>Gobierno del Estado (H. Ayuntamiento de Huimilpan)</t>
  </si>
  <si>
    <t>008 Huimilpan</t>
  </si>
  <si>
    <t xml:space="preserve">0008 Carranza (San Antonio)
</t>
  </si>
  <si>
    <t>0026 Puerta del Tepozán</t>
  </si>
  <si>
    <t>0037 El Vegil</t>
  </si>
  <si>
    <t xml:space="preserve">0015 La Haciendita </t>
  </si>
  <si>
    <t>0008 Carranza (San Antonio)</t>
  </si>
  <si>
    <t xml:space="preserve">Sistema </t>
  </si>
  <si>
    <t>Gobierno del Estado (H. Ayuntamiento de Ezequiel Montes)</t>
  </si>
  <si>
    <t>007 Ezequiel Montes</t>
  </si>
  <si>
    <t>0021 Loberas</t>
  </si>
  <si>
    <t xml:space="preserve">I </t>
  </si>
  <si>
    <t>0004 El Bondotal</t>
  </si>
  <si>
    <t>0002 Barreras</t>
  </si>
  <si>
    <t>0015 Guanajuatito</t>
  </si>
  <si>
    <t>0031 Las Rosas</t>
  </si>
  <si>
    <t>02b)</t>
  </si>
  <si>
    <t xml:space="preserve">Red de distribución
Acometidas eléctricas
Luminarias suburbanas </t>
  </si>
  <si>
    <t xml:space="preserve">0171 Palo Seco </t>
  </si>
  <si>
    <t xml:space="preserve">0033 San Antonio </t>
  </si>
  <si>
    <t>Gobierno del Estado (H. Ayuntamiento de Peñamiller)</t>
  </si>
  <si>
    <t>013 Peñamiller</t>
  </si>
  <si>
    <t>0006 Agua de Pedro</t>
  </si>
  <si>
    <t>Estudios de mecánica de suelos y de ingeniería de tránsito
Dictamen del impacto ambiental
Trazo y nivelación
Secciones transversales o de construcción
Perfil (alineamiento horizontal y vertical)
Curva masa y datos de construcción
Proyecto de obras de dren</t>
  </si>
  <si>
    <t>23
30
37</t>
  </si>
  <si>
    <t>27
33
39</t>
  </si>
  <si>
    <t>0023 Cuesta  Colorada</t>
  </si>
  <si>
    <t>0004 Agua Caliente</t>
  </si>
  <si>
    <t>Red de distribución
Acometidas eléctricas
Luminarias suburbanas</t>
  </si>
  <si>
    <t>0016 El Carrizal</t>
  </si>
  <si>
    <t>31
145</t>
  </si>
  <si>
    <t>40
151</t>
  </si>
  <si>
    <t>0022 Cruz del Milagro</t>
  </si>
  <si>
    <t>0035 Mesas, Las</t>
  </si>
  <si>
    <t>Terracerias
Obras de drenaje
Revestimiento (a base de piedra bola)
Señalización vertical</t>
  </si>
  <si>
    <t>Gobierno del Estado (H. Ayuntamiento de Toliman)</t>
  </si>
  <si>
    <t>Otomí de Hidalgo y Querétaro</t>
  </si>
  <si>
    <t>018 Tolimán</t>
  </si>
  <si>
    <t xml:space="preserve">0009 Casa Blanca
0012 El Cerrito Parado
0119 El Tule
0127 Loma de Casa Blanca
</t>
  </si>
  <si>
    <t>267
251
159
56</t>
  </si>
  <si>
    <t>267
295
164
58</t>
  </si>
  <si>
    <t>0019 La Estancia
0033 Nogales
0035 Panales
0069 Lindero
0074 Barrio de García
0123 La Puerta</t>
  </si>
  <si>
    <t>63
115
339
126
335
39</t>
  </si>
  <si>
    <t>60
141
354
156
362
39</t>
  </si>
  <si>
    <t>Otomi de Hidalgo y Queretaro</t>
  </si>
  <si>
    <t>0117 San Pedro de los Eucaliptos</t>
  </si>
  <si>
    <t>Gobierno del Estado (H. Ayuntamiento de Tolimán)</t>
  </si>
  <si>
    <t>54
176</t>
  </si>
  <si>
    <t>74
201</t>
  </si>
  <si>
    <t>Red de atergeas
Descargas domiciliarias</t>
  </si>
  <si>
    <t>0022 Gudinos</t>
  </si>
  <si>
    <t xml:space="preserve">Red de distribución
Acometidas eléctricas
Lamparas urbanas </t>
  </si>
  <si>
    <t>0021 Granjeno</t>
  </si>
  <si>
    <t>0129 La Presita
0128 El Pedregal
0124 Ciprés</t>
  </si>
  <si>
    <t>38
15
38</t>
  </si>
  <si>
    <t>49
14
29</t>
  </si>
  <si>
    <t>38
7</t>
  </si>
  <si>
    <t>53
7</t>
  </si>
  <si>
    <t>0040 Rancho Nuevo</t>
  </si>
  <si>
    <t>DELEGADO DE LA CDI EN EL ESTADO DE QUERÉTARO</t>
  </si>
  <si>
    <t>04</t>
  </si>
  <si>
    <t>05</t>
  </si>
  <si>
    <t>Varias</t>
  </si>
  <si>
    <t>Varios</t>
  </si>
  <si>
    <t>Metro lineal</t>
  </si>
  <si>
    <t>T O T A L    G E N E R A L</t>
  </si>
  <si>
    <t xml:space="preserve">0054 El Tepozán (Barrio de San Ildefonso)
0059 El Bothé
0070 Yosphí
0039 San Ildefonso Tultepec Centro </t>
  </si>
  <si>
    <t>22/02/0035/2010</t>
  </si>
  <si>
    <t>0035 El Potrero
0041 Salitrera (Presa de la Soledad)</t>
  </si>
  <si>
    <t>48
197</t>
  </si>
  <si>
    <t>47
233</t>
  </si>
  <si>
    <t xml:space="preserve">Terracerias
Obras de drenaje
Pavimentos
Obras complementarias
Señalización horizontal y vertical             </t>
  </si>
  <si>
    <t>Terracerias
Obras de drenaje
Pavimentos
Obras complementarias
Señalización horizontal y vertical</t>
  </si>
  <si>
    <t>22/02/0036/2010</t>
  </si>
  <si>
    <t>005 Colón</t>
  </si>
  <si>
    <t>Modernización y ampliación del camino Salitrera (Presa de la Soledad)-El Carrizal, Tramo: del Km 0+000 al km 3+000, Subtramo a modernizar del km 2+640 al km 3+000</t>
  </si>
  <si>
    <t>197
153</t>
  </si>
  <si>
    <t>233
162</t>
  </si>
  <si>
    <t>22/02/0054/2010</t>
  </si>
  <si>
    <t>Terracerias
Obras de drenaje
Obras complementarias
Pavimento
Señalamiento (horizontal y vertical)</t>
  </si>
  <si>
    <t>Modernización y ampliación de camino Tancoyol-El Divisadero-El Rincón, Tramo a modernizar: del km 0+000 al km 2+400, subtramo a modernizar del km 1+200 al km 2+400</t>
  </si>
  <si>
    <t>22/02/0070/2010</t>
  </si>
  <si>
    <t>0022 El Lindero
0089 Los Árboles
0104 Barrio la Isla (Stgo. Mexquititlán B. 6o.)
0106 La Venta (Santiago Mexquititlán Barrio 6o.)
0114 Barrio Presa del Tecolote (El Lindero)</t>
  </si>
  <si>
    <t>22/02/0017/2010</t>
  </si>
  <si>
    <t>Colector
Red de Atarjeas
Descargas domiciliarias</t>
  </si>
  <si>
    <t>22/02/0018/2010</t>
  </si>
  <si>
    <t>22/02/0028/2010</t>
  </si>
  <si>
    <t>13
138
34
15
22
48</t>
  </si>
  <si>
    <t>14
158
35
17
20
47</t>
  </si>
  <si>
    <t xml:space="preserve">Terracerías
Pavimento
Obras de drenaje
Señalización horizontal y vertical                             </t>
  </si>
  <si>
    <t>22/02/0055/2010</t>
  </si>
  <si>
    <t>22/02/0056/2010</t>
  </si>
  <si>
    <t>22/02/0057/2010</t>
  </si>
  <si>
    <t>22/02/0084/2010</t>
  </si>
  <si>
    <t>Ampliación del sistema de alcantarillado sanitario, para beneficiar a la "Sección Oriente" de la localidad de Santiago Mexquititlán Barrio 2°, en el municipio de Amealco de Bonfil</t>
  </si>
  <si>
    <t>Ampliación de la red de distribución de energía eléctrica, para beneficiar a los  Barrios  "Callejón de los Mondragón", "El Kínder", "San Diego" y "La Bóveda" en la localidad de San José Ithó, en el municipio de Amealco de Bonfil</t>
  </si>
  <si>
    <t>Ampliación de la red de distribución de energía eléctrica, para beneficiar a los  Barrios "El Callejón de Piedra Colorada" y "El Madroño", en la localidad de El Bothé, en el municipio de Amealco de Bonfil</t>
  </si>
  <si>
    <t>Ampliación de la red de distribución de energía eléctrica, para beneficiar a los Barrios  "Loma de Chitó",  "Loma del Durazno" y "Loma de la Misión" en la localidad de San Ildefonso Tultepec (Centro), en el municipio de Amealco de Bonfil</t>
  </si>
  <si>
    <t>Ampliación de la red de distribución de energía eléctrica, para beneficiar a los Barrios  "La Nopalera" y "La Haciendita II" en la localidad de El Tepozán (Barrio de San Ildefonso), en el municipio de Amealco de Bonfil</t>
  </si>
  <si>
    <t>Ampliación de la red de distribución de energía eléctrica para beneficiar a los Barrios "El Llano", "La Atarjea" y "El Puente Ahogado", en la localidad de San Felipe Santiago Mexquititlán Barrio 6°, en el municipio de Amealco de Bonfil.</t>
  </si>
  <si>
    <t>Ampliación de la red de distribución de energía eléctrica para beneficiar a los Barrios  "La Venta" y "Valle del Jaral”, en la localidad Barrio La Isla (Stgo. Mexquititlán B. 6o., en el municipio de Amealco de Bonfil.</t>
  </si>
  <si>
    <t>Ampliación de la red de distribución de energía eléctrica, para beneficiar a los Barrios "La Hermita", "La Torre",  "Cuatro Caminos", "Callejón del Beso",  "Avenida El Fresno" y "Niños Héroes" en la localidad de El Lindero, en el municipio de Amealco de Bonfil</t>
  </si>
  <si>
    <t xml:space="preserve"> Ampliación de la red de distribución de energía eléctrica, para beneficiar al Barrio "Loma del Fresno", en la localidad de Yosphí, en el municipio de Amealco de Bonfil </t>
  </si>
  <si>
    <t xml:space="preserve"> Ampliación de la red de distribución de energía eléctrica, para beneficiar al Barrio "Centro", en la localidad de Santiago Mexquititlán B. 1o, en el municipio de Amealco de Bonfil </t>
  </si>
  <si>
    <t xml:space="preserve"> Ampliación de la red de distribución de energía eléctrica, para beneficiar al Barrio "Primaria", en la localidad de Santiago Mexquititlán B. 3o, en el municipio de Amealco de Bonfil </t>
  </si>
  <si>
    <t>0045 San Pablo</t>
  </si>
  <si>
    <t>222
40</t>
  </si>
  <si>
    <t>254
40</t>
  </si>
  <si>
    <t>0103 Barrio de la Cruz (San Miguel Tlaxcaltepec)
0108 Barrio Ojo de Agua (San Miguel Tlaxcaltepec)
0105 Barrio de la Ladera (San Miguel Tlaxcaltepec)</t>
  </si>
  <si>
    <t>17
76
50</t>
  </si>
  <si>
    <t>29
96
58</t>
  </si>
  <si>
    <t>0005 Altamira (La Bondotita)</t>
  </si>
  <si>
    <t>Ampliación de la red de distribución de energia electrica, para beneficiara la localidad de Zoyapilca, en el municipio de Jalpan de Serra</t>
  </si>
  <si>
    <t>Ampliación de la red de distribución de energía eléctrica, para beneficiar a la localidad de Valle Verde, en el municipio de Jalpan de Serra</t>
  </si>
  <si>
    <t>Ampliacion de la línea y red de distribucion de energia electrica, para beneficiar a la localidad El Fuenteño, en el municipio de Colón</t>
  </si>
  <si>
    <t>Ampliacion de la linea y red de distribucion de energia electrica, para beneficiar a la localidad El Carrizal, en el municipio de Colón</t>
  </si>
  <si>
    <t xml:space="preserve">Ampliacion de la línea y red de distribucion de energia electrica para beneficiar a la localidad La Salitrera (Presa de la Soledad), en la localidad de Colón  </t>
  </si>
  <si>
    <t>Ampliacion de la línea y red de distribucion de energia electrica, para beneficiar a la localidad Nuevo Álamos, en el municipio de Colón</t>
  </si>
  <si>
    <t>Ampliación de la línea y red de distribucion de energia electrica, para la localidad de Los Trigos, en el municipio de Colón</t>
  </si>
  <si>
    <t>Ampliación de la red de distribución de energía eléctrica, para beneficiar a las Calles de Guanajuato, Primera privada de Michoacán, Segunda privada de Michoacán, Oaxaca, Privada Oaxaca, México, Privada Coahuila y Aguascalientes, de la localidad el Vegil, en el municipio de Huimilpan</t>
  </si>
  <si>
    <t>Ampliación de la red de distribución de energía eléctrica, para beneficiar a la localidad La Haciendita, en el municipio de Huimilpan</t>
  </si>
  <si>
    <t>Ampliación de la red de distribución de energía eléctrica, para beneficiar a la localidad de Carranza (San Antonio), en el municipio de Huimilpan</t>
  </si>
  <si>
    <t>Ampliación de la red de distribución de energía eléctrica, para beneficiar a la localidad Puerta del Tepozán, en el municipio de Huimilpan</t>
  </si>
  <si>
    <t>Ampliación de la red de distribución de energía  eléctrica, para beneficiar a la localidad de Las Rosas, en el municipio de Ezequiel Montes</t>
  </si>
  <si>
    <t>Ampliación de la red de distribución de energía  eléctrica, para beneficiar a la localidad de Barreras, en el municipio de Ezequiel Montes</t>
  </si>
  <si>
    <t>Ampliación de la red de distribución de energía eléctrica, para beneficiar a la localidad de Loberas, en el municipio de Ezequiel Montes</t>
  </si>
  <si>
    <t>Ampliación de la red de distribución de energía eléctrica, para beneficiar a la localidad de El Carrizal en el Municipio de Peñamiller</t>
  </si>
  <si>
    <t xml:space="preserve"> Ampliación de la red de distribución de energía eléctrica, para beneficiar a la Colonia "Villas de Guadalupe" de la localidad de Gudinos, en el Municipio de Tolimán  </t>
  </si>
  <si>
    <t xml:space="preserve"> Ampliación de la red de distribución de energía eléctrica, para beneficiar a las Colonias "El Puente" y "Lindavista" de la localidad Granjeno, en el Municipio de Tolimán </t>
  </si>
  <si>
    <t>Estudios de campo y levantamiento topográfico
Datos para la elaboración del proyecto
Diseño de la obra de captación y del tanque de regulación
Calculo de la línea de conducción y diseño de red de distribución
Tomas domiciliarias y/o hidrantes públicos
Sistema de potabilización</t>
  </si>
  <si>
    <t>Ampliación del sistema de agua potable, para beneficiar a la localidad de Nuevo Álamos, en el municipio de Colón</t>
  </si>
  <si>
    <t>Ampliación del sistema de agua potable para beneficiar a las Calles de Oaxaca, Puebla, Privada Puebla, Guanajuato y San Luis Potosí de la localidad el Vegil, en el municipio de Huimilpan</t>
  </si>
  <si>
    <t>Ampliación del sistema de agua potable para beneficiar a la localidad de La Haciendita, en el municipio de Huimilpan</t>
  </si>
  <si>
    <t>Obra de captación (Pozo profundo)</t>
  </si>
  <si>
    <t>Ampliación del sistema de agua potable, para beneficiar a la localidad de Agua Caliente, en el municipio de Peñamiller</t>
  </si>
  <si>
    <t xml:space="preserve">Elaboración de los estudios y proyecto ejecutivo para la construcción del sistema de alcantarillado sanitario para beneficiar a la localidad de Boxasní, en el municipio de Cadereyta de Montes </t>
  </si>
  <si>
    <t>Elaboración de los estudios y proyecto ejecutivo para la construccion del sistema de alcantarillado sanitario para beneficiar a las localidades El Poleo, La Salitrera (Presa de La Soledad), El Potrero, El Carrizal), en el municipio de Colón</t>
  </si>
  <si>
    <t>Ampliación de sistema de alcantarillado sanitario, para beneficiar a la localidad Los Trigos, en el municipio de Colón</t>
  </si>
  <si>
    <t>Ampliación del sistema de alcantarillado sanitario, para beneficiar a la localidad de Las Rosas, en el municipio de Ezequiel Montes</t>
  </si>
  <si>
    <t xml:space="preserve">Ampliación del sistema de alcantarillado sanitario, para beneficiar la Calle "Mezquite" de la localidad de San Pedro de los Eucaliptos, en el municipio de Tolimán </t>
  </si>
  <si>
    <t xml:space="preserve"> Ampliación de sistema de alcantarillado sanitario (2da Etapa), en las localidades Granjero y el Molino, en el municipio de Tolimán </t>
  </si>
  <si>
    <t>0037 El Moral
0046 La Plazuela
0085 Puerto Blanco
0123 El Atorón</t>
  </si>
  <si>
    <t>0013 El Arte
0016 El Carrizal
0059 El Tequezquite</t>
  </si>
  <si>
    <t>0046 La Plazuela
0122 La Laja</t>
  </si>
  <si>
    <t xml:space="preserve"> Elaboración de los estudios y proyecto ejecutivo para la construccion de puente vehicular, ubicado en el km 6+200 del camino Rancho Nuevo-El Terrero, en el cruce con el Arroyo "Grande"  </t>
  </si>
  <si>
    <t>22/02/0053/2010</t>
  </si>
  <si>
    <t>0109 Barrio el Barco (San Miguel Tlaxcaltepec)
0102  El Pueblito (San Miguel Tlaxcaltepec)</t>
  </si>
  <si>
    <t>Línea de distribución
Red de distribución
Acometidas eléctricas
Luminarias suburbanas</t>
  </si>
  <si>
    <t>0017 Derramadero
0013 Corralitos</t>
  </si>
  <si>
    <t>Servicios de Supervisión Gerencial Externa</t>
  </si>
  <si>
    <t>Informe</t>
  </si>
  <si>
    <t>Seguimiento y supervisión al proceso constructivo de las obras y el cumplimiento de la normatividad aplicable</t>
  </si>
  <si>
    <t>22/02/00U9/2011</t>
  </si>
  <si>
    <t>22/02/NUEVA/2011</t>
  </si>
  <si>
    <t>Construcción del sistema de agua potable (1er Etapa, consistente en la perforación de pozo profundo), para beneficiar la localidad de Agua de Pedro en el municipio de Peñamiller</t>
  </si>
  <si>
    <t>0035 El Potrero</t>
  </si>
  <si>
    <t>Red de distribución
Acometidas electricas
Lamparas suburbanas</t>
  </si>
  <si>
    <t>0041 Laguna de Pitzquintla</t>
  </si>
  <si>
    <t xml:space="preserve">124
670
410
185 
39
582              1436
209
87
164
213
513        </t>
  </si>
  <si>
    <t>213
209
1436
915
182
573
622</t>
  </si>
  <si>
    <t>LIC. JORGE LÓPEZ PORTILLO TOSTADO</t>
  </si>
  <si>
    <t xml:space="preserve">ANEXO 1 AL ACUERDO DE COORDINACIÓN 2011 QUE CELEBRAN LA COMISIÓN NACIONAL PARA EL DESARROLLO DE LOS PUEBLOS INDIGENAS Y
EL ESTADO DE QUERÉTARO
MODALIDAD DE PROYECTOS ESTRÁTEGICOS </t>
  </si>
  <si>
    <t>Ampliación de la línea y red de distribucion de energia electrica para beneficiar a la localidad El Potrero, en el municipio de Colón</t>
  </si>
  <si>
    <t>Ampliación de sistema de agua potable, para beneficiar a la localidad de Cuesta Colorada en el municipio de Peñamiller</t>
  </si>
  <si>
    <t xml:space="preserve">Terracerias
Obras de drenaje
Pavimento
Señalamiento horizontal y vertical                             </t>
  </si>
  <si>
    <t xml:space="preserve">Modernización y ampliación de camino E.C. Km 18+350 (Carretera estatal 330) - Tenasda (Barrio de San Ildefonso Tultepec) - Jacal de la Piedad - Santiago Mexquititlan Barrio 5° (El Pastoreo) - Santiago Mexquititlan Barrio 4° - E.C. Km 46+000 (Carretera estatal 300), Tramo del Km 0+000 al Km 19+379, Subtramo a construir del Km 0+000 al Km 3+260
</t>
  </si>
  <si>
    <t xml:space="preserve">Construcción de camino a base de piedra bola E.C. km 25 (Carretera Estatal 300)- El Cacahuate (Stgo. Mexquititlán Barrio 6o.)- El Río (Santiago Mexquititlán Barrio 6o.), Tramo: del km 0+000 al km 4+000, subtramo a construir: del 0+000 al 2+000
</t>
  </si>
  <si>
    <t>Construcción de camino a base de piedra bola E.C. km 10+000 (Carretera Estatal 330)-La Piní, Tramo a construir: del km 0+000 al km 10+500, subtramo a construir del km 0+000 al km  1+380</t>
  </si>
  <si>
    <t xml:space="preserve"> Construcción de camino a base de piedra bola E.C. 2+000 (Carretera Federal San Juan del Río-Morelia)-Chiteje de la Cruz, Tramo: del km 0+000 al km 8+500, subtramo a construir del km 3+500 al km 5+500
</t>
  </si>
  <si>
    <t xml:space="preserve">Construcción de camino a base de piedra bola E.C km 2,2 (Rincón de Agua Buena-San Miguel Tlaxcaltepec) -Barrio de El Pueblito(San Miguel Tlaxcaltepec)- El Barco (San Miguel Tlaxcaltepec), tramo del km 0+000 al km 2+500, subtramo a construir del 0+000 al km 1+250 
</t>
  </si>
  <si>
    <t>Construcción de camino a base de piedra bola E.C. km 0.5 (El Lindero-Los Árboles)-Barrio Presa del Tecolote (El Lindero), Tramo: del km 0+000 al km 3+170, subtramo a construir: del km 0+000 al km 1+000</t>
  </si>
  <si>
    <t xml:space="preserve">Terracerias
Obras de drenaje
Pavimentos                                   
Señalización horizontal y vertical
</t>
  </si>
  <si>
    <t>Elaboración de los estudios y proyecto ejecutivo para la modernización y ampliación del camino E.C. km. 34 (Jalpan-Rio Verde)-El Sabinito, Tramo aproximado: del km 0+000 al km 6+700 (6.70 kilómetros)</t>
  </si>
  <si>
    <t>Elaboración de los Estudios y proyecto ejecutivo para la modernización y ampliación de camino E.C. km 175 (Carretera Federal San Juan del Río - Xilitla)- Laguna de Pitzquintla, Tramo estimado: del km 0+000 al km 2+500 (2.50 kilómetros)</t>
  </si>
  <si>
    <t>Modernización y ampliación de camino E.C. km 35 (Vizarrón-San Joaquín)-Los Juárez, Tramo: del km 0+000 al km 5+825, subtramo a modernizar: del km 0+000 al km 5+825</t>
  </si>
  <si>
    <t>Elaboración de los estudios y proyecto ejecutivo para la modernizacion de camino E.C. km 7.1 (Puerto del Salitre- Yethay)-Rancho Nuevo Sombrerete, Tramo estimado: del km 0+000 al km 2+000 (2.0 kilómetros)</t>
  </si>
  <si>
    <t xml:space="preserve">Construcción de camino a base de piedra bola Ejido de San Juan Dehedó-Los Arenales (San Juan Dehedó), Tramo: del km 0+000 al km 2+850, subtramo 1 del km 0+000 al km 0+450, Subtramo 2, del km 1+800 al km 2+850
</t>
  </si>
  <si>
    <t xml:space="preserve">Terracerias
Obras de drenaje
Pavimentos                                             
Señalización horizontal y vertical </t>
  </si>
  <si>
    <t>Construcción del camino a base de piedra de pepena E.C. km 33 (Tolimán-Palmas)-Cruz del Milagro, Tramo a construir: del km 0+000 al km 1+500</t>
  </si>
  <si>
    <t>Construcción de camino a base de piedra de pepena E.C. km 5 (Portugués-Agua Fría)-Puerto del Cobre-Las Mesas, Tramo: del km. 0+000 al 6+000, subtramo a construir: del km 0+000 al km 2+000</t>
  </si>
  <si>
    <t>Elaboración de estudios y proyecto ejecutivo para la construcción del sistema de agua potable, para beneficiar a las localidades de Carrizalito y Los Jasso, en el municipio de Jalpan de Serra</t>
  </si>
  <si>
    <t>Elaboración de estudios y proyecto ejecutivo para la construcción del sistema de agua potable, para beneficiar a las localidades de Soledad de Guadalupe, Mesa del Pino y El Cañón, en el municipio de Jalpan de Serra</t>
  </si>
  <si>
    <t>Elaboración de los estudios y proyecto ejecutivo para la construcción del sistema de agua potable, para beneficiar a la localidad de Culebras, en el municipio de Cadereyta de Montes</t>
  </si>
  <si>
    <t>Ampliación de la red de distribución de energía eléctrica (1er Etapa), para beneficiar a la localidad de Agua Caliente en el municipio de Peñamiller</t>
  </si>
  <si>
    <t>Red de atarjeas
Descargas domiciliarias
Colector</t>
  </si>
  <si>
    <t>Construcción del sistema de alcantarillado sanitario (1er Etapa), para beneficiar a la localidad de Barreras, en el municipio de Ezequiel Montes</t>
  </si>
  <si>
    <t>0021 Granjeno
0031 El Molino</t>
  </si>
  <si>
    <t>22/02/0004/2008</t>
  </si>
  <si>
    <t>Construcción del sistema de alcantarillado sanitario (1er Etapa), para beneficiar a la localidad de Loberas, en el municipio de Ezequiel Montes</t>
  </si>
  <si>
    <t>Elaboración de los estudios y proyecto ejecutivo para la Modernización y ampliación del camino E.C. km 85 (San Juan del Río-Xilitla)-La Plazuela-El Atorón-Puerto Blanco-El Moral, Tramo estimado: del km 0+000 al km 14+000 (14.0 kilómetros)</t>
  </si>
  <si>
    <t>Elaboración de los estudios y proyecto ejecutivo para la Modernización y ampliación del camino E.C. km 23 (Peñamiller-Palmas)-El Tequezquite-El Arte-El Carrizal, Tramo estimado: del km 0+000 al km 14+000 (14.0 kilómetros)</t>
  </si>
  <si>
    <t>Ampliación de la red de distribución de energía eléctrica para beneficiar a los Barrios "Llano Grande",  "El Roble II" y "La  Milpa del Palo", en la localidad de Mesillas, en el municipio de Amealco de Bonfil.</t>
  </si>
  <si>
    <t>Construcción del sistema de alcantarillado sanitario (1er Etapa), para beneficiar a las localidades San Miguel Tlaxcaltepec (Barrio Centro); Barrio Presa del Tecolote (El Lindero); El Lindero y Los Árboles, del municipio de Amealco de Bonfil</t>
  </si>
  <si>
    <t xml:space="preserve">Construcción de camino a base de piedra bola y/o pepena El Lindero-Barrio la Isla (Sgo. Mexq. Barrio 6°)-La Venta (Sgo. Mexq. Barrio 6°), Tramo: del km 0+000 al km 8+395, subtramo a construir del km 5+560 al km 8+395
</t>
  </si>
  <si>
    <t xml:space="preserve">Construcción del sistema de alcantarillado sanitario y Planta de tratamiento (1er Etapa), para beneficiar a 12 localidades de la Delegación de San Ildefonso Tultepec, en el municipio de Amealco de Bonfil
</t>
  </si>
  <si>
    <t>22/02/0013/2008</t>
  </si>
  <si>
    <t xml:space="preserve">0047 Santiago Mexquititlán Barrio 3°
</t>
  </si>
  <si>
    <r>
      <t xml:space="preserve">Modernización y ampliación de camino E.C km 17 (Carretera Estatal La Vuelta-Tancoyol)-Mesa del Sauz, Tramo: del km 0+000 al km 8+820, subtramo a modernizar del km 0+000 al km 0+900 
</t>
    </r>
    <r>
      <rPr>
        <sz val="8"/>
        <color indexed="10"/>
        <rFont val="Arial"/>
        <family val="2"/>
      </rPr>
      <t/>
    </r>
  </si>
  <si>
    <t>Construcción del sistema de alcantarillado sanitario y planta de tratamiento (1er Etapa), para beneficiar a la localidad de El Bondotal, en el municipio de Ezequiel Montes</t>
  </si>
  <si>
    <t xml:space="preserve">Obras de drenaje
Pavimentos                                             
Señalización horizontal y vertical
</t>
  </si>
  <si>
    <t>0008 El Alamito
0044 El Pilón
0083 El Motoshí (La Paz)
0084 La Paz
0105 Mentiras
0145 Milpillas</t>
  </si>
  <si>
    <t>Ampliación del sistema de alcantarillado sanitario (1er Etapa), para beneficiar a las localidades de Casa Blanca, El Tule, Lomas de Casa Blanca y El Cerrito Parado,  en el municipio de Tolimán</t>
  </si>
  <si>
    <t xml:space="preserve"> Ampliación del sistema de alcantarillado sanitario (1er Etapa), para beneficiar a las localidades de El Lindero, La Estancia, Barrio de García, Panales, La Puerta y Nogales, en el Municipio de Tolimán</t>
  </si>
  <si>
    <t xml:space="preserve">Construcción de camino a base de piedra bola  Xajay-San Pablo, Tramo: del km 0+000 al km 3+000, subtramo a construir: del km 0+000 al km 2+000
</t>
  </si>
  <si>
    <t>ING. AURELIO SIGALA PÁEZ</t>
  </si>
  <si>
    <t>SECRETARIO DE PLANEACIÓN Y FINANZAS
DEL ESTADO DE QUERÉTARO</t>
  </si>
  <si>
    <t>22/02/0001/2011</t>
  </si>
  <si>
    <t>22/02/0002/2011</t>
  </si>
  <si>
    <t>22/02/0003/2011</t>
  </si>
  <si>
    <t>22/02/0004/2011</t>
  </si>
  <si>
    <t>22/02/0005/2011</t>
  </si>
  <si>
    <t>22/02/0006/2011</t>
  </si>
  <si>
    <t>22/02/0007/2011</t>
  </si>
  <si>
    <t>22/02/0008/2011</t>
  </si>
  <si>
    <t>22/02/0009/2011</t>
  </si>
  <si>
    <t>22/02/0010/2011</t>
  </si>
  <si>
    <t>22/02/0012/2011</t>
  </si>
  <si>
    <t>22/02/0013/2011</t>
  </si>
  <si>
    <t>22/02/0014/2011</t>
  </si>
  <si>
    <t>22/02/0015/2011</t>
  </si>
  <si>
    <t>22/02/0016/2011</t>
  </si>
  <si>
    <t>22/02/0017/2011</t>
  </si>
  <si>
    <t>22/02/0018/2011</t>
  </si>
  <si>
    <t>22/02/0019/2011</t>
  </si>
  <si>
    <t>22/02/0020/2011</t>
  </si>
  <si>
    <t>22/02/0021/2011</t>
  </si>
  <si>
    <t>22/02/0022/2011</t>
  </si>
  <si>
    <t>22/02/0023/2011</t>
  </si>
  <si>
    <t>22/02/0024/2011</t>
  </si>
  <si>
    <t>22/02/0025/2011</t>
  </si>
  <si>
    <t>22/02/0026/2011</t>
  </si>
  <si>
    <t>22/02/0027/2011</t>
  </si>
  <si>
    <t>22/02/0028/2011</t>
  </si>
  <si>
    <t>22/02/0029/2011</t>
  </si>
  <si>
    <t>22/02/0030/2011</t>
  </si>
  <si>
    <t>22/02/0031/2011</t>
  </si>
  <si>
    <t>22/02/0032/2011</t>
  </si>
  <si>
    <t>22/02/0033/2011</t>
  </si>
  <si>
    <t>22/02/0034/2011</t>
  </si>
  <si>
    <t>22/02/0035/2011</t>
  </si>
  <si>
    <t>22/02/0036/2011</t>
  </si>
  <si>
    <t>22/02/0037/2011</t>
  </si>
  <si>
    <t>22/02/0038/2011</t>
  </si>
  <si>
    <t>22/02/0039/2011</t>
  </si>
  <si>
    <t>22/02/0040/2011</t>
  </si>
  <si>
    <t>22/02/0041/2011</t>
  </si>
  <si>
    <t>22/02/0042/2011</t>
  </si>
  <si>
    <t>22/02/0043/2011</t>
  </si>
  <si>
    <t>22/02/0044/2011</t>
  </si>
  <si>
    <t>22/02/0045/2011</t>
  </si>
  <si>
    <t>22/02/0046/2011</t>
  </si>
  <si>
    <t>22/02/0047/2011</t>
  </si>
  <si>
    <t>22/02/0048/2011</t>
  </si>
  <si>
    <t>22/02/0049/2011</t>
  </si>
  <si>
    <t>22/02/0050/2011</t>
  </si>
  <si>
    <t>22/02/0051/2011</t>
  </si>
  <si>
    <t>22/02/0052/2011</t>
  </si>
  <si>
    <t>22/02/0053/2011</t>
  </si>
  <si>
    <t>22/02/0054/2011</t>
  </si>
  <si>
    <t>22/02/0055/2011</t>
  </si>
  <si>
    <t>22/02/0056/2011</t>
  </si>
  <si>
    <t>22/02/0057/2011</t>
  </si>
  <si>
    <t>22/02/0058/2011</t>
  </si>
  <si>
    <t>22/02/0060/2011</t>
  </si>
  <si>
    <t>22/02/0061/2011</t>
  </si>
  <si>
    <t>22/02/0062/2011</t>
  </si>
  <si>
    <t>22/02/0063/2011</t>
  </si>
  <si>
    <t>22/02/0064/2011</t>
  </si>
  <si>
    <t>22/02/0065/2011</t>
  </si>
  <si>
    <t>22/02/0066/2011</t>
  </si>
  <si>
    <t>22/02/0067/2011</t>
  </si>
  <si>
    <t>22/02/0068/2011</t>
  </si>
  <si>
    <t>22/02/0069/2011</t>
  </si>
  <si>
    <t>22/02/0070/2011</t>
  </si>
  <si>
    <t>22/02/0071/2011</t>
  </si>
  <si>
    <t>22/02/0072/2011</t>
  </si>
  <si>
    <t>22/02/0073/2011</t>
  </si>
  <si>
    <t>22/02/0074/2011</t>
  </si>
  <si>
    <t>22/02/0075/2011</t>
  </si>
  <si>
    <t>22/02/0076/2011</t>
  </si>
  <si>
    <t>22/02/0077/2011</t>
  </si>
  <si>
    <t>22/02/0078/2011</t>
  </si>
  <si>
    <t>22/02/0079/2011</t>
  </si>
  <si>
    <t>22/02/0080/2011</t>
  </si>
  <si>
    <t>22/02/0081/2011</t>
  </si>
  <si>
    <t>22/02/0082/2011</t>
  </si>
  <si>
    <t>22/02/0083/2011</t>
  </si>
  <si>
    <t>22/02/0084/2011</t>
  </si>
  <si>
    <t>22/02/0085/2011</t>
  </si>
  <si>
    <t>22/02/0086/2011</t>
  </si>
  <si>
    <t>22/02/0087/2011</t>
  </si>
  <si>
    <t>22/02/0088/2011</t>
  </si>
  <si>
    <t>22/02/0089/2011</t>
  </si>
  <si>
    <t>22/02/0090/2011</t>
  </si>
  <si>
    <t>22/02/0091/2011</t>
  </si>
  <si>
    <t>22/02/0092/2011</t>
  </si>
  <si>
    <t>22/02/0093/2011</t>
  </si>
  <si>
    <t>22/02/0094/2011</t>
  </si>
  <si>
    <t>22/02/0095/2011</t>
  </si>
  <si>
    <t>22/02/0096/2011</t>
  </si>
  <si>
    <t>22/02/0011/ 2011</t>
  </si>
  <si>
    <t>0034El Poleo, 0041 La Salitrera (Presa de la Soledad), 0035 El Potrero, 0009 El Carrizal</t>
  </si>
  <si>
    <t xml:space="preserve">157
197
48
153
</t>
  </si>
  <si>
    <t xml:space="preserve">176
233
47
162
</t>
  </si>
  <si>
    <t>430
145
13
54</t>
  </si>
  <si>
    <t>480
151
14
67</t>
  </si>
  <si>
    <t>116
103</t>
  </si>
  <si>
    <t>133
109</t>
  </si>
  <si>
    <r>
      <t xml:space="preserve">Construcción de camino a base de piedra bola E.C. km 29+300 (Carretera Estatal 300)-San Pedro Tenango, Tramo del km 0+000 al km 6+920, subtramo 2+020 al km 4+520
</t>
    </r>
    <r>
      <rPr>
        <sz val="8"/>
        <color indexed="10"/>
        <rFont val="Arial"/>
        <family val="2"/>
      </rPr>
      <t/>
    </r>
  </si>
  <si>
    <r>
      <t xml:space="preserve">Elaboración de los estudios y proyecto ejecutivo para la construcción de puente vehicular ubicado en el km 1.8 del camino Barrio Ojo de Agua (San Miguel Tlaxcaltepec)-Barrio de la Ladera (San Miguel Tlaxcaltepec)
</t>
    </r>
    <r>
      <rPr>
        <sz val="8"/>
        <color indexed="10"/>
        <rFont val="Arial"/>
        <family val="2"/>
      </rPr>
      <t/>
    </r>
  </si>
  <si>
    <t xml:space="preserve">Estudio topo hidráulico e hidrológico
Estudios geotécnicos y de cimentación
Dictamen del impacto ambiental
Proyecto constructivo
</t>
  </si>
  <si>
    <t xml:space="preserve">0055 Guadalupe El Terrero 
</t>
  </si>
  <si>
    <t>Modernización y ampliación del camino E.C. km 5+000 (Peña Blanca-Peñamiller)-La Paz-Milpillas, Tramo: del km 0+000 al 12+000; subtramo a modernizar del km 0+000 al km 5+000</t>
  </si>
  <si>
    <t xml:space="preserve">Modernización y ampliación de camino E.C km 6 (Carretera Estatal  La Vuelta-Tancoyol)-Zoyapilca-Soledad de Guadalupe-El Cañon-Valle Verde-San Isidro-El Saucito-La Esperanza-Rancho Nuevo, Tramo: del km 0+000 al km 45+000, subtramo a modernizar del km 2+600 al 7+600
</t>
  </si>
  <si>
    <r>
      <t xml:space="preserve">Modernización y ampliación de camino Tancoyol-San Antonio Tancoyol, Tramo: del km 0+000 al 11+360, subtramo a modernizar del km 0+000 al 1+000
</t>
    </r>
    <r>
      <rPr>
        <sz val="8"/>
        <color indexed="10"/>
        <rFont val="Arial"/>
        <family val="2"/>
      </rPr>
      <t/>
    </r>
  </si>
  <si>
    <r>
      <t xml:space="preserve">Ampliacion de la línea y red de distribucion de energia electrica para beneficiar al Barrio "Alto" de la localidad El Poleo, en el municipio de Colón
</t>
    </r>
    <r>
      <rPr>
        <sz val="8"/>
        <color indexed="10"/>
        <rFont val="Arial"/>
        <family val="2"/>
      </rPr>
      <t/>
    </r>
  </si>
  <si>
    <t xml:space="preserve">Construcción de camino a base de piedra bola E.C. km 10+626 (Carretera Estatal 411)-Carranza (San Antonio), Tramo: del km 0+000 al km 3+355
</t>
  </si>
  <si>
    <t xml:space="preserve">Construcción de camino a base de piedra bola E.C. km 14+930 (Carretera Estatal 411)-Puerta del Tepozán, Tramo: del km 0+000 al km 2+406
</t>
  </si>
  <si>
    <r>
      <t xml:space="preserve">Modernización y ampliación de camino E.C. km 6+120 (Carretera 130)-Palo Seco, Tramo a modernizar: del Km 0+000 al km 6+200
</t>
    </r>
    <r>
      <rPr>
        <sz val="8"/>
        <color indexed="10"/>
        <rFont val="Arial"/>
        <family val="2"/>
      </rPr>
      <t/>
    </r>
  </si>
  <si>
    <r>
      <t xml:space="preserve">Modernización y ampliación de camino E.C. km 32+120 (Carretera 120)-San Antonio, Tramo a modernizar: del km 0+000 al km 5+600
</t>
    </r>
    <r>
      <rPr>
        <sz val="8"/>
        <color indexed="10"/>
        <rFont val="Arial"/>
        <family val="2"/>
      </rPr>
      <t/>
    </r>
  </si>
  <si>
    <r>
      <t xml:space="preserve"> Elaboración de los estudios y proyecto ejecutivo para la Modernización y ampliación del camino E.C. km 17+000 (Tolimán-Bomintzá)-Derramadero- Limité con el Estado de Guanajuato, Tramo estimado: del km 0+000 al 19+000 (19.0 kilométros)
</t>
    </r>
    <r>
      <rPr>
        <sz val="8"/>
        <color indexed="10"/>
        <rFont val="Arial"/>
        <family val="2"/>
      </rPr>
      <t/>
    </r>
  </si>
  <si>
    <t>0037 Los Jasso
0020 Carrizalito</t>
  </si>
  <si>
    <t xml:space="preserve">Red de atarjeas
Descargas domiciliarias
Colector
Sistema de tratamiento
Disposición final 
</t>
  </si>
  <si>
    <t>Modernización y ampliación de camino E.C. km 8+200 (Purísima de Arista-San Juan Buenaventura)-San José de las Flores, Tramo: del km 0+000 al km 5+000.</t>
  </si>
  <si>
    <r>
      <t>Terracerias
Obras de drenaje
Obras complementarias
Revestimiento (a base de piedra bola)
Señalización vertical</t>
    </r>
    <r>
      <rPr>
        <sz val="10"/>
        <color indexed="10"/>
        <rFont val="Arial"/>
        <family val="2"/>
      </rPr>
      <t xml:space="preserve">
</t>
    </r>
  </si>
  <si>
    <r>
      <t xml:space="preserve"> Construcción de revestimiento de camino a base de piedra bola  Santiago Mexquititlán Barrio 1º-Santiago Mexquititlán Barrio 3º-Santiago Mexquititlán Barrio 5º (El Pastoreo), tramo del km 0 +000 al km 3 +800, subtramo a construir del 1+800 al 3+800 </t>
    </r>
    <r>
      <rPr>
        <sz val="10"/>
        <color indexed="10"/>
        <rFont val="Arial"/>
        <family val="2"/>
      </rPr>
      <t xml:space="preserve">
</t>
    </r>
  </si>
  <si>
    <r>
      <t>Construcción de camino a base de piedra bola E.C km 8 (Rincón de Agua Buena-Chiteje de Garabato)-Guadalupe el Terrero, Tramo: del km 0+000 al km 1+430, subtramo a construir: del km 0+430 al km 1+430</t>
    </r>
    <r>
      <rPr>
        <sz val="10"/>
        <color indexed="10"/>
        <rFont val="Arial"/>
        <family val="2"/>
      </rPr>
      <t xml:space="preserve">
</t>
    </r>
  </si>
  <si>
    <r>
      <t>Modernización y ampliación del camino E.C. km 48+650  (Jalpan-Río Verde)-La Cantera, Tramo: del km 0+000 al km 4+700, subtramo a modernizar: del km 0+000 al km 3+000</t>
    </r>
    <r>
      <rPr>
        <sz val="10"/>
        <color indexed="10"/>
        <rFont val="Arial"/>
        <family val="2"/>
      </rPr>
      <t xml:space="preserve">
</t>
    </r>
  </si>
  <si>
    <r>
      <t>Modernización y ampliación del camino El  Refugio-El Riachuelo, Tramo a modernizar: del km 0+000 al km 1+800</t>
    </r>
    <r>
      <rPr>
        <sz val="10"/>
        <color indexed="10"/>
        <rFont val="Arial"/>
        <family val="2"/>
      </rPr>
      <t xml:space="preserve">
</t>
    </r>
  </si>
  <si>
    <r>
      <t xml:space="preserve">0084 Soledad de Guadalupe           0116 Mesa del </t>
    </r>
    <r>
      <rPr>
        <sz val="10"/>
        <color indexed="10"/>
        <rFont val="Arial"/>
        <family val="2"/>
      </rPr>
      <t>P</t>
    </r>
    <r>
      <rPr>
        <sz val="10"/>
        <rFont val="Arial"/>
        <family val="2"/>
      </rPr>
      <t xml:space="preserve">ino
0185 El Cañon </t>
    </r>
  </si>
  <si>
    <r>
      <t>Elaboración de los estudios y proyecto ejecutivo para la modernizacion de camino E.C km 9.5  (San Javier las</t>
    </r>
    <r>
      <rPr>
        <sz val="10"/>
        <color indexed="10"/>
        <rFont val="Arial"/>
        <family val="2"/>
      </rPr>
      <t xml:space="preserve"> T</t>
    </r>
    <r>
      <rPr>
        <sz val="10"/>
        <rFont val="Arial"/>
        <family val="2"/>
      </rPr>
      <t>uzas-Altamira)-El Soyatal, tramo estimado: del km 0+000 al km 3+800</t>
    </r>
  </si>
  <si>
    <r>
      <t>Elaboración de los estudios y proyecto ejecutivo para la modernizacion de camino E.C. Km 75.5 San Juan del</t>
    </r>
    <r>
      <rPr>
        <sz val="10"/>
        <color indexed="10"/>
        <rFont val="Arial"/>
        <family val="2"/>
      </rPr>
      <t xml:space="preserve"> R</t>
    </r>
    <r>
      <rPr>
        <sz val="10"/>
        <rFont val="Arial"/>
        <family val="2"/>
      </rPr>
      <t>ío-</t>
    </r>
    <r>
      <rPr>
        <sz val="10"/>
        <color indexed="10"/>
        <rFont val="Arial"/>
        <family val="2"/>
      </rPr>
      <t>X</t>
    </r>
    <r>
      <rPr>
        <sz val="10"/>
        <rFont val="Arial"/>
        <family val="2"/>
      </rPr>
      <t>ilitla)-</t>
    </r>
    <r>
      <rPr>
        <sz val="10"/>
        <color indexed="10"/>
        <rFont val="Arial"/>
        <family val="2"/>
      </rPr>
      <t xml:space="preserve"> L</t>
    </r>
    <r>
      <rPr>
        <sz val="10"/>
        <rFont val="Arial"/>
        <family val="2"/>
      </rPr>
      <t>a</t>
    </r>
    <r>
      <rPr>
        <sz val="10"/>
        <color indexed="10"/>
        <rFont val="Arial"/>
        <family val="2"/>
      </rPr>
      <t xml:space="preserve"> F</t>
    </r>
    <r>
      <rPr>
        <sz val="10"/>
        <rFont val="Arial"/>
        <family val="2"/>
      </rPr>
      <t xml:space="preserve">lorida, </t>
    </r>
    <r>
      <rPr>
        <sz val="10"/>
        <color indexed="10"/>
        <rFont val="Arial"/>
        <family val="2"/>
      </rPr>
      <t>T</t>
    </r>
    <r>
      <rPr>
        <sz val="10"/>
        <rFont val="Arial"/>
        <family val="2"/>
      </rPr>
      <t>ramo estimado del km 0+000 al km 12+000</t>
    </r>
    <r>
      <rPr>
        <sz val="10"/>
        <color indexed="10"/>
        <rFont val="Arial"/>
        <family val="2"/>
      </rPr>
      <t xml:space="preserve"> </t>
    </r>
    <r>
      <rPr>
        <sz val="10"/>
        <rFont val="Arial"/>
        <family val="2"/>
      </rPr>
      <t>(12.0 kilómetros)</t>
    </r>
  </si>
  <si>
    <r>
      <t>Elaboración de los estudios y proyecto ejecutivo para la modernizacion de camino e.c. Km 7.5 (</t>
    </r>
    <r>
      <rPr>
        <sz val="10"/>
        <color indexed="10"/>
        <rFont val="Arial"/>
        <family val="2"/>
      </rPr>
      <t>E</t>
    </r>
    <r>
      <rPr>
        <sz val="10"/>
        <rFont val="Arial"/>
        <family val="2"/>
      </rPr>
      <t>l</t>
    </r>
    <r>
      <rPr>
        <sz val="10"/>
        <color indexed="10"/>
        <rFont val="Arial"/>
        <family val="2"/>
      </rPr>
      <t xml:space="preserve"> P</t>
    </r>
    <r>
      <rPr>
        <sz val="10"/>
        <rFont val="Arial"/>
        <family val="2"/>
      </rPr>
      <t>almar-</t>
    </r>
    <r>
      <rPr>
        <sz val="10"/>
        <color indexed="10"/>
        <rFont val="Arial"/>
        <family val="2"/>
      </rPr>
      <t>T</t>
    </r>
    <r>
      <rPr>
        <sz val="10"/>
        <rFont val="Arial"/>
        <family val="2"/>
      </rPr>
      <t>ecozautla)-</t>
    </r>
    <r>
      <rPr>
        <sz val="10"/>
        <color indexed="10"/>
        <rFont val="Arial"/>
        <family val="2"/>
      </rPr>
      <t>L</t>
    </r>
    <r>
      <rPr>
        <sz val="10"/>
        <rFont val="Arial"/>
        <family val="2"/>
      </rPr>
      <t>a</t>
    </r>
    <r>
      <rPr>
        <sz val="10"/>
        <color indexed="10"/>
        <rFont val="Arial"/>
        <family val="2"/>
      </rPr>
      <t xml:space="preserve"> P</t>
    </r>
    <r>
      <rPr>
        <sz val="10"/>
        <rFont val="Arial"/>
        <family val="2"/>
      </rPr>
      <t xml:space="preserve">uerta, </t>
    </r>
    <r>
      <rPr>
        <sz val="10"/>
        <color indexed="10"/>
        <rFont val="Arial"/>
        <family val="2"/>
      </rPr>
      <t>T</t>
    </r>
    <r>
      <rPr>
        <sz val="10"/>
        <rFont val="Arial"/>
        <family val="2"/>
      </rPr>
      <t>ramo estimado del km 0+000 al km 2+600 (2.6 kilómetros)</t>
    </r>
  </si>
  <si>
    <r>
      <t xml:space="preserve">Elaboración de los estudios y proyecto ejecutivo para la modernizacion de camino E.C.km 17 (El Palmar-Pathe)-El Chilar, </t>
    </r>
    <r>
      <rPr>
        <sz val="10"/>
        <color indexed="10"/>
        <rFont val="Arial"/>
        <family val="2"/>
      </rPr>
      <t>T</t>
    </r>
    <r>
      <rPr>
        <sz val="10"/>
        <rFont val="Arial"/>
        <family val="2"/>
      </rPr>
      <t xml:space="preserve">ramo estimado: del KM 0+000 al 1+200 (1.2 kilómetros)
</t>
    </r>
  </si>
  <si>
    <r>
      <t>Ampliacion de</t>
    </r>
    <r>
      <rPr>
        <sz val="10"/>
        <color indexed="10"/>
        <rFont val="Arial"/>
        <family val="2"/>
      </rPr>
      <t xml:space="preserve"> la </t>
    </r>
    <r>
      <rPr>
        <sz val="10"/>
        <rFont val="Arial"/>
        <family val="2"/>
      </rPr>
      <t xml:space="preserve">red de distribución de energia electrica para beneficiar al Barrio "El </t>
    </r>
    <r>
      <rPr>
        <sz val="10"/>
        <color indexed="10"/>
        <rFont val="Arial"/>
        <family val="2"/>
      </rPr>
      <t>A</t>
    </r>
    <r>
      <rPr>
        <sz val="10"/>
        <rFont val="Arial"/>
        <family val="2"/>
      </rPr>
      <t>rroyo" de la localidad El Membrillo, en el municipio de Cadereyta de Montes</t>
    </r>
  </si>
  <si>
    <r>
      <t xml:space="preserve">Ampliacion de </t>
    </r>
    <r>
      <rPr>
        <sz val="10"/>
        <color indexed="10"/>
        <rFont val="Arial"/>
        <family val="2"/>
      </rPr>
      <t xml:space="preserve">la </t>
    </r>
    <r>
      <rPr>
        <sz val="10"/>
        <rFont val="Arial"/>
        <family val="2"/>
      </rPr>
      <t>red de distribución de energia electrica, para beneficiar al Barrio "El Sector" de la localidad La Laja, en el municipio de Cadereyta de Montes</t>
    </r>
  </si>
  <si>
    <r>
      <t>Ampliacion de</t>
    </r>
    <r>
      <rPr>
        <sz val="10"/>
        <color indexed="10"/>
        <rFont val="Arial"/>
        <family val="2"/>
      </rPr>
      <t xml:space="preserve"> la</t>
    </r>
    <r>
      <rPr>
        <sz val="10"/>
        <rFont val="Arial"/>
        <family val="2"/>
      </rPr>
      <t xml:space="preserve"> red de distribución de energia electrica, para beneficiar a la localidad El Rincón, en el municipio de Cadereyta de Montes</t>
    </r>
  </si>
  <si>
    <r>
      <t>Ampliacion de</t>
    </r>
    <r>
      <rPr>
        <sz val="10"/>
        <color indexed="10"/>
        <rFont val="Arial"/>
        <family val="2"/>
      </rPr>
      <t xml:space="preserve"> la </t>
    </r>
    <r>
      <rPr>
        <sz val="10"/>
        <rFont val="Arial"/>
        <family val="2"/>
      </rPr>
      <t>red de distribución de energia electrica para beneficiar a los Barrios de "El Durazno", "Mesa Chiquita" y "Mesa de la Lista", en la localidad de Sombrerete, del municipio de Cadereyta de Montes</t>
    </r>
  </si>
  <si>
    <r>
      <t>Ampliacion de</t>
    </r>
    <r>
      <rPr>
        <sz val="10"/>
        <color indexed="10"/>
        <rFont val="Arial"/>
        <family val="2"/>
      </rPr>
      <t xml:space="preserve"> la</t>
    </r>
    <r>
      <rPr>
        <sz val="10"/>
        <rFont val="Arial"/>
        <family val="2"/>
      </rPr>
      <t xml:space="preserve"> red de distribución de energia electrica, para beneficiar al "Sector Centro", de la localidad de La Puerta, en el municipio de Cadereyta de Montes</t>
    </r>
  </si>
  <si>
    <r>
      <t>Ampliacion de</t>
    </r>
    <r>
      <rPr>
        <sz val="10"/>
        <color indexed="10"/>
        <rFont val="Arial"/>
        <family val="2"/>
      </rPr>
      <t xml:space="preserve"> la</t>
    </r>
    <r>
      <rPr>
        <sz val="10"/>
        <rFont val="Arial"/>
        <family val="2"/>
      </rPr>
      <t xml:space="preserve"> red de distribución de energia electrica, para beneficiar a los Sectores "Iglesia" y "La Entrada", de la localidad de Boyecito, en el municipio de Cadereyta de Montes</t>
    </r>
  </si>
  <si>
    <r>
      <t xml:space="preserve">Ampliacion de </t>
    </r>
    <r>
      <rPr>
        <sz val="10"/>
        <color indexed="10"/>
        <rFont val="Arial"/>
        <family val="2"/>
      </rPr>
      <t xml:space="preserve">la </t>
    </r>
    <r>
      <rPr>
        <sz val="10"/>
        <rFont val="Arial"/>
        <family val="2"/>
      </rPr>
      <t>red de distribución de energia electrica, para beneficiar al Sector "El Bordo", de la localidad de Altamira (La Bondotita), en el municipio de Cadereyta de Montes</t>
    </r>
  </si>
  <si>
    <r>
      <t>Ampliacion de</t>
    </r>
    <r>
      <rPr>
        <sz val="10"/>
        <color indexed="10"/>
        <rFont val="Arial"/>
        <family val="2"/>
      </rPr>
      <t xml:space="preserve"> la</t>
    </r>
    <r>
      <rPr>
        <sz val="10"/>
        <rFont val="Arial"/>
        <family val="2"/>
      </rPr>
      <t xml:space="preserve"> red de distribución de energia electrica para beneficiar al sector "El Tanque", de la localidad de Chavarrias, en el municipio de Cadereyta de Montes</t>
    </r>
  </si>
  <si>
    <r>
      <t xml:space="preserve">Modernización y ampliación de camino E.C. Km 23+000 (Carretera Estatal Colon-Tolimán) Salitrera (Presa de la Soledad) - El Potrero, </t>
    </r>
    <r>
      <rPr>
        <sz val="10"/>
        <color indexed="10"/>
        <rFont val="Arial"/>
        <family val="2"/>
      </rPr>
      <t>T</t>
    </r>
    <r>
      <rPr>
        <sz val="10"/>
        <rFont val="Arial"/>
        <family val="2"/>
      </rPr>
      <t xml:space="preserve">ramo: del Km  0+000 al km 5+000, </t>
    </r>
    <r>
      <rPr>
        <sz val="10"/>
        <color indexed="10"/>
        <rFont val="Arial"/>
        <family val="2"/>
      </rPr>
      <t>S</t>
    </r>
    <r>
      <rPr>
        <sz val="10"/>
        <rFont val="Arial"/>
        <family val="2"/>
      </rPr>
      <t>ubtramo a modernizar del km 1+325 al km 5+000</t>
    </r>
  </si>
  <si>
    <r>
      <t>Ampliacion de línea y red de distribucion de energia electrica</t>
    </r>
    <r>
      <rPr>
        <sz val="10"/>
        <color indexed="10"/>
        <rFont val="Arial"/>
        <family val="2"/>
      </rPr>
      <t xml:space="preserve"> </t>
    </r>
    <r>
      <rPr>
        <sz val="10"/>
        <rFont val="Arial"/>
        <family val="2"/>
      </rPr>
      <t>(1er Etapa), para beneficiar a la localidad de El Zamorano, en el municipio de Colón</t>
    </r>
  </si>
  <si>
    <r>
      <t xml:space="preserve">Ampliación del sistema de alcantarillado sanitario, para beneficiar a las calles de: Oaxaca, Tlaxcala, Guerrero, Jalisco, San Luis Potosí y Sonora, en la localidad de El Vegil, en el municipio </t>
    </r>
    <r>
      <rPr>
        <sz val="10"/>
        <color indexed="10"/>
        <rFont val="Arial"/>
        <family val="2"/>
      </rPr>
      <t>de</t>
    </r>
    <r>
      <rPr>
        <sz val="10"/>
        <rFont val="Arial"/>
        <family val="2"/>
      </rPr>
      <t xml:space="preserve"> Huimilpan.</t>
    </r>
  </si>
  <si>
    <r>
      <t xml:space="preserve">Construcción del sistema de alcantarillado sanitario, para beneficiar a la localidad de Carranza (San Antonio), en el municipio </t>
    </r>
    <r>
      <rPr>
        <sz val="10"/>
        <color indexed="10"/>
        <rFont val="Arial"/>
        <family val="2"/>
      </rPr>
      <t>de</t>
    </r>
    <r>
      <rPr>
        <sz val="10"/>
        <rFont val="Arial"/>
        <family val="2"/>
      </rPr>
      <t xml:space="preserve"> Huimilpan</t>
    </r>
  </si>
  <si>
    <r>
      <t>Construcción del sistema de alcantarillado sanitario, para beneficiar a la localidad de Puerta del Tepozán, en el municipio</t>
    </r>
    <r>
      <rPr>
        <sz val="10"/>
        <color indexed="10"/>
        <rFont val="Arial"/>
        <family val="2"/>
      </rPr>
      <t xml:space="preserve"> de</t>
    </r>
    <r>
      <rPr>
        <sz val="10"/>
        <rFont val="Arial"/>
        <family val="2"/>
      </rPr>
      <t xml:space="preserve"> Huimilpan</t>
    </r>
  </si>
  <si>
    <r>
      <t>Construcción</t>
    </r>
    <r>
      <rPr>
        <sz val="10"/>
        <color indexed="10"/>
        <rFont val="Arial"/>
        <family val="2"/>
      </rPr>
      <t xml:space="preserve"> </t>
    </r>
    <r>
      <rPr>
        <sz val="10"/>
        <rFont val="Arial"/>
        <family val="2"/>
      </rPr>
      <t>del sistema de alcantarillado sanitario</t>
    </r>
    <r>
      <rPr>
        <sz val="10"/>
        <color indexed="10"/>
        <rFont val="Arial"/>
        <family val="2"/>
      </rPr>
      <t xml:space="preserve"> </t>
    </r>
    <r>
      <rPr>
        <sz val="10"/>
        <rFont val="Arial"/>
        <family val="2"/>
      </rPr>
      <t>(1er Etapa), para beneficiar a la localidad de Guanajuatito, en el municipio de Ezequiel Montes</t>
    </r>
    <r>
      <rPr>
        <sz val="10"/>
        <color indexed="10"/>
        <rFont val="Arial"/>
        <family val="2"/>
      </rPr>
      <t xml:space="preserve">
</t>
    </r>
  </si>
  <si>
    <r>
      <t>Obra de captación
tanque de almacenamiento
Red de distribución
Tomas domiciliarias</t>
    </r>
    <r>
      <rPr>
        <sz val="10"/>
        <color indexed="10"/>
        <rFont val="Arial"/>
        <family val="2"/>
      </rPr>
      <t xml:space="preserve">
</t>
    </r>
  </si>
  <si>
    <r>
      <t>Elaboración de los estudios y proyecto ejecutivo para la Modernización y ampliación del camino La Plazuela-La Laja, Tramo estimado: del km 0+000 al km 4+000 (4.0 kilómetros)</t>
    </r>
    <r>
      <rPr>
        <sz val="10"/>
        <color indexed="10"/>
        <rFont val="Arial"/>
        <family val="2"/>
      </rPr>
      <t xml:space="preserve">
</t>
    </r>
  </si>
  <si>
    <r>
      <t xml:space="preserve"> Elaboración de los estudios y proyecto ejecutivo para la Modernización y ampliación de camino Casa Blanca- La Presita- El Pedregal , Tramo estimado: del km 0+000 al 4+000 (4.0 kilometros),</t>
    </r>
    <r>
      <rPr>
        <sz val="10"/>
        <color indexed="10"/>
        <rFont val="Arial"/>
        <family val="2"/>
      </rPr>
      <t xml:space="preserve"> </t>
    </r>
  </si>
  <si>
    <t>Gobierno del Estado (Comisión Estatal de Caminos)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</si>
</sst>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0"/>
    <numFmt numFmtId="166" formatCode="00"/>
    <numFmt numFmtId="167" formatCode="[$$-80A]#,##0.00"/>
  </numFmts>
  <fonts count="10" x14ac:knownFonts="1">
    <font>
      <sz val="10"/>
      <name val="Arial"/>
    </font>
    <font>
      <sz val="10"/>
      <name val="Arial"/>
      <family val="2"/>
    </font>
    <font>
      <sz val="8"/>
      <name val="Arial"/>
      <family val="2"/>
    </font>
    <font>
      <b/>
      <sz val="12"/>
      <name val="Arial"/>
      <family val="2"/>
    </font>
    <font>
      <b/>
      <sz val="8"/>
      <name val="Arial"/>
      <family val="2"/>
    </font>
    <font>
      <b/>
      <sz val="10"/>
      <name val="Arial"/>
      <family val="2"/>
    </font>
    <font>
      <sz val="8"/>
      <color indexed="10"/>
      <name val="Arial"/>
      <family val="2"/>
    </font>
    <font>
      <sz val="8"/>
      <color rgb="FFFF0000"/>
      <name val="Arial"/>
      <family val="2"/>
    </font>
    <font>
      <sz val="10"/>
      <color rgb="FFFF0000"/>
      <name val="Arial"/>
      <family val="2"/>
    </font>
    <font>
      <sz val="10"/>
      <color indexed="10"/>
      <name val="Arial"/>
      <family val="2"/>
    </font>
  </fonts>
  <fills count="2">
    <fill>
      <patternFill patternType="none"/>
    </fill>
    <fill>
      <patternFill patternType="gray125"/>
    </fill>
  </fills>
  <borders count="24">
    <border>
      <left/>
      <right/>
      <top/>
      <bottom/>
      <diagonal/>
    </border>
    <border>
      <left style="thin">
        <color indexed="8"/>
      </left>
      <right style="thin">
        <color indexed="8"/>
      </right>
      <top style="thin">
        <color indexed="64"/>
      </top>
      <bottom style="thin">
        <color indexed="64"/>
      </bottom>
      <diagonal/>
    </border>
    <border>
      <left style="thin">
        <color indexed="8"/>
      </left>
      <right style="thin">
        <color indexed="8"/>
      </right>
      <top style="hair">
        <color indexed="8"/>
      </top>
      <bottom style="hair">
        <color indexed="8"/>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hair">
        <color indexed="8"/>
      </top>
      <bottom style="thin">
        <color indexed="8"/>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8"/>
      </left>
      <right/>
      <top/>
      <bottom/>
      <diagonal/>
    </border>
    <border>
      <left/>
      <right style="thin">
        <color indexed="8"/>
      </right>
      <top/>
      <bottom/>
      <diagonal/>
    </border>
  </borders>
  <cellStyleXfs count="5">
    <xf numFmtId="0" fontId="0" fillId="0" borderId="0"/>
    <xf numFmtId="0" fontId="1" fillId="0" borderId="0"/>
    <xf numFmtId="0" fontId="1" fillId="0" borderId="0"/>
    <xf numFmtId="0" fontId="1" fillId="0" borderId="0"/>
    <xf numFmtId="9" fontId="1" fillId="0" borderId="0" applyFont="0" applyFill="0" applyBorder="0" applyAlignment="0" applyProtection="0"/>
  </cellStyleXfs>
  <cellXfs count="120">
    <xf numFmtId="0" fontId="1" fillId="0" borderId="0" xfId="0" applyFont="1"/>
    <xf numFmtId="0" fontId="4" fillId="0" borderId="0" xfId="0" applyFont="1" applyFill="1" applyBorder="1" applyAlignment="1">
      <alignment vertical="center" wrapText="1"/>
    </xf>
    <xf numFmtId="0" fontId="2" fillId="0" borderId="0" xfId="3" applyNumberFormat="1" applyFont="1" applyFill="1" applyBorder="1" applyAlignment="1">
      <alignment horizontal="center" vertical="top" wrapText="1"/>
    </xf>
    <xf numFmtId="0" fontId="2" fillId="0" borderId="0" xfId="0" applyFont="1" applyFill="1" applyBorder="1" applyAlignment="1">
      <alignment horizontal="center" vertical="top" wrapText="1"/>
    </xf>
    <xf numFmtId="0" fontId="2" fillId="0" borderId="0" xfId="0" applyFont="1" applyFill="1" applyBorder="1" applyAlignment="1">
      <alignment vertical="top" wrapText="1"/>
    </xf>
    <xf numFmtId="0" fontId="4" fillId="0" borderId="0" xfId="0" applyFont="1" applyFill="1" applyBorder="1" applyAlignment="1">
      <alignment horizontal="center" vertical="top" wrapText="1"/>
    </xf>
    <xf numFmtId="0" fontId="4" fillId="0" borderId="0" xfId="0"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 fontId="4" fillId="0" borderId="0" xfId="0" applyNumberFormat="1" applyFont="1" applyFill="1" applyBorder="1" applyAlignment="1">
      <alignment horizontal="center" vertical="center" wrapText="1"/>
    </xf>
    <xf numFmtId="2" fontId="4" fillId="0" borderId="0" xfId="0" applyNumberFormat="1" applyFont="1" applyFill="1" applyBorder="1" applyAlignment="1">
      <alignment horizontal="center" vertical="center" wrapText="1"/>
    </xf>
    <xf numFmtId="3" fontId="4" fillId="0" borderId="0" xfId="0" applyNumberFormat="1" applyFont="1" applyFill="1" applyBorder="1" applyAlignment="1">
      <alignment horizontal="center" vertical="center" wrapText="1"/>
    </xf>
    <xf numFmtId="1" fontId="4" fillId="0" borderId="0" xfId="0" applyNumberFormat="1" applyFont="1" applyFill="1" applyBorder="1" applyAlignment="1">
      <alignment vertical="center" wrapText="1"/>
    </xf>
    <xf numFmtId="0" fontId="4" fillId="0" borderId="1" xfId="0" applyFont="1" applyFill="1" applyBorder="1" applyAlignment="1">
      <alignment vertical="center" wrapText="1"/>
    </xf>
    <xf numFmtId="1" fontId="4" fillId="0" borderId="1" xfId="0" applyNumberFormat="1" applyFont="1" applyFill="1" applyBorder="1" applyAlignment="1">
      <alignment vertical="center" wrapText="1"/>
    </xf>
    <xf numFmtId="0" fontId="2" fillId="0" borderId="0" xfId="0" applyFont="1" applyFill="1" applyBorder="1" applyAlignment="1">
      <alignment horizontal="center"/>
    </xf>
    <xf numFmtId="3" fontId="4" fillId="0" borderId="3" xfId="0" applyNumberFormat="1" applyFont="1" applyFill="1" applyBorder="1" applyAlignment="1">
      <alignment horizontal="center" vertical="center" wrapText="1"/>
    </xf>
    <xf numFmtId="0" fontId="5" fillId="0" borderId="0" xfId="0" applyFont="1" applyFill="1" applyBorder="1" applyAlignment="1">
      <alignment vertical="top" wrapText="1"/>
    </xf>
    <xf numFmtId="0" fontId="7" fillId="0" borderId="0" xfId="0" applyFont="1" applyFill="1" applyBorder="1" applyAlignment="1">
      <alignment vertical="top" wrapText="1"/>
    </xf>
    <xf numFmtId="0" fontId="3" fillId="0" borderId="0"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6" xfId="0" applyFont="1" applyFill="1" applyBorder="1" applyAlignment="1">
      <alignment horizont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164" fontId="4" fillId="0" borderId="7" xfId="0" applyNumberFormat="1" applyFont="1" applyFill="1" applyBorder="1" applyAlignment="1">
      <alignment horizontal="center" vertical="center" wrapText="1"/>
    </xf>
    <xf numFmtId="4" fontId="2" fillId="0" borderId="5" xfId="0" applyNumberFormat="1" applyFont="1" applyFill="1" applyBorder="1" applyAlignment="1">
      <alignment vertical="center" wrapText="1"/>
    </xf>
    <xf numFmtId="164" fontId="2" fillId="0" borderId="5" xfId="0" applyNumberFormat="1" applyFont="1" applyFill="1" applyBorder="1" applyAlignment="1">
      <alignment vertical="center" wrapText="1"/>
    </xf>
    <xf numFmtId="4" fontId="2" fillId="0" borderId="5" xfId="0" applyNumberFormat="1" applyFont="1" applyFill="1" applyBorder="1" applyAlignment="1">
      <alignment horizontal="center" vertical="center" wrapText="1"/>
    </xf>
    <xf numFmtId="167" fontId="4" fillId="0" borderId="12" xfId="0" applyNumberFormat="1" applyFont="1" applyFill="1" applyBorder="1" applyAlignment="1">
      <alignment vertical="center" wrapText="1"/>
    </xf>
    <xf numFmtId="1" fontId="4" fillId="0" borderId="12" xfId="0" applyNumberFormat="1" applyFont="1" applyFill="1" applyBorder="1" applyAlignment="1">
      <alignment horizontal="center" vertical="center" wrapText="1"/>
    </xf>
    <xf numFmtId="1" fontId="4" fillId="0" borderId="13" xfId="0" applyNumberFormat="1" applyFont="1" applyFill="1" applyBorder="1" applyAlignment="1">
      <alignment horizontal="center" vertical="center" wrapText="1"/>
    </xf>
    <xf numFmtId="164" fontId="4" fillId="0" borderId="0" xfId="0" applyNumberFormat="1" applyFont="1" applyFill="1" applyBorder="1" applyAlignment="1">
      <alignment horizontal="center" vertical="center" wrapText="1"/>
    </xf>
    <xf numFmtId="1" fontId="4"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top" wrapText="1"/>
    </xf>
    <xf numFmtId="4" fontId="2" fillId="0" borderId="0" xfId="0" applyNumberFormat="1" applyFont="1" applyFill="1" applyBorder="1" applyAlignment="1">
      <alignment horizontal="center" vertical="top" wrapText="1"/>
    </xf>
    <xf numFmtId="164" fontId="2" fillId="0" borderId="0" xfId="0" applyNumberFormat="1" applyFont="1" applyFill="1" applyBorder="1" applyAlignment="1">
      <alignment horizontal="center" vertical="top" wrapText="1"/>
    </xf>
    <xf numFmtId="10" fontId="2" fillId="0" borderId="0" xfId="0" applyNumberFormat="1" applyFont="1" applyFill="1" applyBorder="1" applyAlignment="1">
      <alignment horizontal="center" vertical="top" wrapText="1"/>
    </xf>
    <xf numFmtId="3" fontId="2" fillId="0" borderId="0" xfId="0" applyNumberFormat="1" applyFont="1" applyFill="1" applyBorder="1" applyAlignment="1">
      <alignment horizontal="center" vertical="top" wrapText="1"/>
    </xf>
    <xf numFmtId="1" fontId="2" fillId="0" borderId="0" xfId="0" applyNumberFormat="1" applyFont="1" applyFill="1" applyBorder="1" applyAlignment="1">
      <alignment horizontal="center" vertical="top" wrapText="1"/>
    </xf>
    <xf numFmtId="49" fontId="2" fillId="0" borderId="14" xfId="0" applyNumberFormat="1" applyFont="1" applyFill="1" applyBorder="1" applyAlignment="1">
      <alignment horizontal="center" vertical="top" wrapText="1"/>
    </xf>
    <xf numFmtId="0" fontId="2" fillId="0" borderId="14" xfId="0" applyFont="1" applyFill="1" applyBorder="1" applyAlignment="1">
      <alignment horizontal="center" vertical="top" wrapText="1"/>
    </xf>
    <xf numFmtId="0" fontId="2" fillId="0" borderId="14" xfId="3" applyNumberFormat="1" applyFont="1" applyFill="1" applyBorder="1" applyAlignment="1">
      <alignment horizontal="center" vertical="top" wrapText="1"/>
    </xf>
    <xf numFmtId="164" fontId="2" fillId="0" borderId="14" xfId="0" applyNumberFormat="1" applyFont="1" applyFill="1" applyBorder="1" applyAlignment="1">
      <alignment horizontal="center" vertical="top" wrapText="1"/>
    </xf>
    <xf numFmtId="10" fontId="2" fillId="0" borderId="14" xfId="0" applyNumberFormat="1" applyFont="1" applyFill="1" applyBorder="1" applyAlignment="1">
      <alignment horizontal="center" vertical="top" wrapText="1"/>
    </xf>
    <xf numFmtId="3" fontId="2" fillId="0" borderId="14" xfId="0" applyNumberFormat="1" applyFont="1" applyFill="1" applyBorder="1" applyAlignment="1">
      <alignment horizontal="center" vertical="top" wrapText="1"/>
    </xf>
    <xf numFmtId="1" fontId="2" fillId="0" borderId="14" xfId="0" applyNumberFormat="1" applyFont="1" applyFill="1" applyBorder="1" applyAlignment="1">
      <alignment horizontal="center" vertical="top" wrapText="1"/>
    </xf>
    <xf numFmtId="0" fontId="2" fillId="0" borderId="0" xfId="0" applyFont="1" applyFill="1" applyBorder="1" applyAlignment="1">
      <alignment horizontal="center" vertical="top"/>
    </xf>
    <xf numFmtId="0" fontId="2" fillId="0" borderId="0" xfId="0" applyFont="1" applyFill="1" applyBorder="1"/>
    <xf numFmtId="164" fontId="2" fillId="0" borderId="0" xfId="0" applyNumberFormat="1" applyFont="1" applyFill="1" applyBorder="1"/>
    <xf numFmtId="0" fontId="4" fillId="0" borderId="0" xfId="0" applyFont="1" applyFill="1" applyBorder="1"/>
    <xf numFmtId="0" fontId="2" fillId="0" borderId="3" xfId="0" applyFont="1" applyFill="1" applyBorder="1" applyAlignment="1">
      <alignment horizontal="center" vertical="top" wrapText="1"/>
    </xf>
    <xf numFmtId="49" fontId="2" fillId="0" borderId="3" xfId="0" applyNumberFormat="1" applyFont="1" applyFill="1" applyBorder="1" applyAlignment="1">
      <alignment horizontal="center" vertical="top" wrapText="1"/>
    </xf>
    <xf numFmtId="0" fontId="2" fillId="0" borderId="3" xfId="3" applyNumberFormat="1" applyFont="1" applyFill="1" applyBorder="1" applyAlignment="1">
      <alignment horizontal="center" vertical="top" wrapText="1"/>
    </xf>
    <xf numFmtId="4" fontId="2" fillId="0" borderId="3" xfId="0" applyNumberFormat="1" applyFont="1" applyFill="1" applyBorder="1" applyAlignment="1">
      <alignment horizontal="center" vertical="top" wrapText="1"/>
    </xf>
    <xf numFmtId="164" fontId="2" fillId="0" borderId="3" xfId="0" applyNumberFormat="1" applyFont="1" applyFill="1" applyBorder="1" applyAlignment="1">
      <alignment horizontal="center" vertical="top" wrapText="1"/>
    </xf>
    <xf numFmtId="10" fontId="2" fillId="0" borderId="3" xfId="0" applyNumberFormat="1" applyFont="1" applyFill="1" applyBorder="1" applyAlignment="1">
      <alignment horizontal="center" vertical="top" wrapText="1"/>
    </xf>
    <xf numFmtId="3" fontId="2" fillId="0" borderId="3" xfId="0" applyNumberFormat="1" applyFont="1" applyFill="1" applyBorder="1" applyAlignment="1">
      <alignment horizontal="center" vertical="top" wrapText="1"/>
    </xf>
    <xf numFmtId="1" fontId="2" fillId="0" borderId="3" xfId="0" applyNumberFormat="1" applyFont="1" applyFill="1" applyBorder="1" applyAlignment="1">
      <alignment horizontal="center" vertical="top" wrapText="1"/>
    </xf>
    <xf numFmtId="0" fontId="4" fillId="0" borderId="8" xfId="0" applyFont="1" applyFill="1" applyBorder="1" applyAlignment="1">
      <alignment horizontal="center" vertical="center" wrapText="1"/>
    </xf>
    <xf numFmtId="0" fontId="4" fillId="0" borderId="7" xfId="0" applyFont="1" applyFill="1" applyBorder="1" applyAlignment="1">
      <alignment horizontal="center" vertical="center" wrapText="1"/>
    </xf>
    <xf numFmtId="49" fontId="4" fillId="0" borderId="0" xfId="0" applyNumberFormat="1" applyFont="1" applyFill="1" applyBorder="1" applyAlignment="1">
      <alignment horizontal="center" vertical="top" wrapText="1"/>
    </xf>
    <xf numFmtId="164" fontId="4" fillId="0" borderId="0" xfId="0" applyNumberFormat="1" applyFont="1" applyFill="1" applyBorder="1" applyAlignment="1">
      <alignment horizontal="center" vertical="top" wrapText="1"/>
    </xf>
    <xf numFmtId="0" fontId="3" fillId="0" borderId="0"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4" fillId="0" borderId="23" xfId="0" applyFont="1" applyFill="1" applyBorder="1" applyAlignment="1">
      <alignment horizontal="center" vertical="center" wrapText="1"/>
    </xf>
    <xf numFmtId="164" fontId="4" fillId="0" borderId="9" xfId="0" applyNumberFormat="1" applyFont="1" applyFill="1" applyBorder="1" applyAlignment="1">
      <alignment horizontal="center" vertical="center" wrapText="1"/>
    </xf>
    <xf numFmtId="3" fontId="4" fillId="0" borderId="5" xfId="0" applyNumberFormat="1" applyFont="1" applyFill="1" applyBorder="1" applyAlignment="1">
      <alignment horizontal="center" vertical="center" wrapText="1"/>
    </xf>
    <xf numFmtId="0" fontId="1" fillId="0" borderId="3" xfId="0" applyFont="1" applyFill="1" applyBorder="1" applyAlignment="1">
      <alignment horizontal="center" vertical="top" wrapText="1"/>
    </xf>
    <xf numFmtId="49" fontId="1" fillId="0" borderId="3" xfId="0" applyNumberFormat="1" applyFont="1" applyFill="1" applyBorder="1" applyAlignment="1">
      <alignment horizontal="center" vertical="top" wrapText="1"/>
    </xf>
    <xf numFmtId="0" fontId="1" fillId="0" borderId="3" xfId="3" applyNumberFormat="1" applyFont="1" applyFill="1" applyBorder="1" applyAlignment="1">
      <alignment horizontal="center" vertical="top" wrapText="1"/>
    </xf>
    <xf numFmtId="4" fontId="1" fillId="0" borderId="3" xfId="0" applyNumberFormat="1" applyFont="1" applyFill="1" applyBorder="1" applyAlignment="1">
      <alignment horizontal="center" vertical="top" wrapText="1"/>
    </xf>
    <xf numFmtId="164" fontId="1" fillId="0" borderId="3" xfId="0" applyNumberFormat="1" applyFont="1" applyFill="1" applyBorder="1" applyAlignment="1">
      <alignment horizontal="center" vertical="top" wrapText="1"/>
    </xf>
    <xf numFmtId="10" fontId="1" fillId="0" borderId="3" xfId="0" applyNumberFormat="1" applyFont="1" applyFill="1" applyBorder="1" applyAlignment="1">
      <alignment horizontal="center" vertical="top" wrapText="1"/>
    </xf>
    <xf numFmtId="3" fontId="1" fillId="0" borderId="3" xfId="0" applyNumberFormat="1" applyFont="1" applyFill="1" applyBorder="1" applyAlignment="1">
      <alignment horizontal="center" vertical="top" wrapText="1"/>
    </xf>
    <xf numFmtId="1" fontId="1" fillId="0" borderId="3" xfId="0" applyNumberFormat="1" applyFont="1" applyFill="1" applyBorder="1" applyAlignment="1">
      <alignment horizontal="center" vertical="top" wrapText="1"/>
    </xf>
    <xf numFmtId="0" fontId="8" fillId="0" borderId="0" xfId="0" applyFont="1" applyFill="1" applyBorder="1" applyAlignment="1">
      <alignment vertical="top" wrapText="1"/>
    </xf>
    <xf numFmtId="0" fontId="1" fillId="0" borderId="2" xfId="0" applyFont="1" applyFill="1" applyBorder="1" applyAlignment="1">
      <alignment horizontal="center" vertical="top" wrapText="1"/>
    </xf>
    <xf numFmtId="49" fontId="1" fillId="0" borderId="2" xfId="0" applyNumberFormat="1" applyFont="1" applyFill="1" applyBorder="1" applyAlignment="1">
      <alignment horizontal="center" vertical="top" wrapText="1"/>
    </xf>
    <xf numFmtId="0" fontId="1" fillId="0" borderId="2" xfId="0" quotePrefix="1" applyFont="1" applyFill="1" applyBorder="1" applyAlignment="1">
      <alignment horizontal="center" vertical="top" wrapText="1"/>
    </xf>
    <xf numFmtId="0" fontId="1" fillId="0" borderId="2" xfId="3" applyNumberFormat="1" applyFont="1" applyFill="1" applyBorder="1" applyAlignment="1">
      <alignment horizontal="center" vertical="top" wrapText="1"/>
    </xf>
    <xf numFmtId="4" fontId="1" fillId="0" borderId="2" xfId="0" applyNumberFormat="1" applyFont="1" applyFill="1" applyBorder="1" applyAlignment="1">
      <alignment horizontal="center" vertical="top" wrapText="1"/>
    </xf>
    <xf numFmtId="164" fontId="1" fillId="0" borderId="2" xfId="0" applyNumberFormat="1" applyFont="1" applyFill="1" applyBorder="1" applyAlignment="1">
      <alignment horizontal="center" vertical="top" wrapText="1"/>
    </xf>
    <xf numFmtId="10" fontId="1" fillId="0" borderId="2" xfId="0" applyNumberFormat="1" applyFont="1" applyFill="1" applyBorder="1" applyAlignment="1">
      <alignment horizontal="center" vertical="top" wrapText="1"/>
    </xf>
    <xf numFmtId="3" fontId="1" fillId="0" borderId="2" xfId="0" applyNumberFormat="1" applyFont="1" applyFill="1" applyBorder="1" applyAlignment="1">
      <alignment horizontal="center" vertical="top" wrapText="1"/>
    </xf>
    <xf numFmtId="1" fontId="1" fillId="0" borderId="2" xfId="0" applyNumberFormat="1" applyFont="1" applyFill="1" applyBorder="1" applyAlignment="1">
      <alignment horizontal="center" vertical="top" wrapText="1"/>
    </xf>
    <xf numFmtId="0" fontId="1" fillId="0" borderId="0" xfId="0" applyFont="1" applyFill="1" applyBorder="1" applyAlignment="1">
      <alignment vertical="top" wrapText="1"/>
    </xf>
    <xf numFmtId="166" fontId="1" fillId="0" borderId="2" xfId="0" applyNumberFormat="1" applyFont="1" applyFill="1" applyBorder="1" applyAlignment="1">
      <alignment horizontal="center" vertical="top" wrapText="1"/>
    </xf>
    <xf numFmtId="166" fontId="1" fillId="0" borderId="2" xfId="0" quotePrefix="1" applyNumberFormat="1" applyFont="1" applyFill="1" applyBorder="1" applyAlignment="1">
      <alignment horizontal="center" vertical="top" wrapText="1"/>
    </xf>
    <xf numFmtId="0" fontId="1" fillId="0" borderId="0" xfId="0" applyFont="1" applyFill="1" applyBorder="1" applyAlignment="1">
      <alignment vertical="center" wrapText="1"/>
    </xf>
    <xf numFmtId="0" fontId="1" fillId="0" borderId="4" xfId="0" applyFont="1" applyFill="1" applyBorder="1" applyAlignment="1">
      <alignment horizontal="center" vertical="top" wrapText="1"/>
    </xf>
    <xf numFmtId="49" fontId="1" fillId="0" borderId="4" xfId="0" applyNumberFormat="1" applyFont="1" applyFill="1" applyBorder="1" applyAlignment="1">
      <alignment horizontal="center" vertical="top" wrapText="1"/>
    </xf>
    <xf numFmtId="0" fontId="1" fillId="0" borderId="4" xfId="0" quotePrefix="1" applyFont="1" applyFill="1" applyBorder="1" applyAlignment="1">
      <alignment horizontal="center" vertical="top" wrapText="1"/>
    </xf>
    <xf numFmtId="0" fontId="1" fillId="0" borderId="4" xfId="3" applyNumberFormat="1" applyFont="1" applyFill="1" applyBorder="1" applyAlignment="1">
      <alignment horizontal="center" vertical="top" wrapText="1"/>
    </xf>
    <xf numFmtId="4" fontId="1" fillId="0" borderId="4" xfId="0" applyNumberFormat="1" applyFont="1" applyFill="1" applyBorder="1" applyAlignment="1">
      <alignment horizontal="center" vertical="top" wrapText="1"/>
    </xf>
    <xf numFmtId="164" fontId="1" fillId="0" borderId="4" xfId="0" applyNumberFormat="1" applyFont="1" applyFill="1" applyBorder="1" applyAlignment="1">
      <alignment horizontal="center" vertical="top" wrapText="1"/>
    </xf>
    <xf numFmtId="10" fontId="1" fillId="0" borderId="4" xfId="0" applyNumberFormat="1" applyFont="1" applyFill="1" applyBorder="1" applyAlignment="1">
      <alignment horizontal="center" vertical="top" wrapText="1"/>
    </xf>
    <xf numFmtId="3" fontId="1" fillId="0" borderId="4" xfId="0" applyNumberFormat="1" applyFont="1" applyFill="1" applyBorder="1" applyAlignment="1">
      <alignment horizontal="center" vertical="top" wrapText="1"/>
    </xf>
    <xf numFmtId="1" fontId="1" fillId="0" borderId="4" xfId="0" applyNumberFormat="1" applyFont="1" applyFill="1" applyBorder="1" applyAlignment="1">
      <alignment horizontal="center" vertical="top" wrapText="1"/>
    </xf>
    <xf numFmtId="0" fontId="4" fillId="0" borderId="19"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16" xfId="0" applyFont="1" applyFill="1" applyBorder="1" applyAlignment="1">
      <alignment horizontal="center" vertical="top" wrapText="1"/>
    </xf>
    <xf numFmtId="0" fontId="4" fillId="0" borderId="14" xfId="0" applyFont="1" applyFill="1" applyBorder="1" applyAlignment="1">
      <alignment horizontal="center" vertical="top" wrapText="1"/>
    </xf>
    <xf numFmtId="49" fontId="4" fillId="0" borderId="21" xfId="0" applyNumberFormat="1" applyFont="1" applyFill="1" applyBorder="1" applyAlignment="1">
      <alignment horizontal="center" vertical="top" wrapText="1"/>
    </xf>
    <xf numFmtId="164" fontId="4" fillId="0" borderId="21" xfId="0" applyNumberFormat="1" applyFont="1" applyFill="1" applyBorder="1" applyAlignment="1">
      <alignment horizontal="center" vertical="top" wrapText="1"/>
    </xf>
    <xf numFmtId="0" fontId="2" fillId="0" borderId="15" xfId="0" applyFont="1" applyFill="1" applyBorder="1" applyAlignment="1">
      <alignment horizontal="center" vertical="top" wrapText="1"/>
    </xf>
    <xf numFmtId="0" fontId="2" fillId="0" borderId="16" xfId="0" applyFont="1" applyFill="1" applyBorder="1" applyAlignment="1">
      <alignment horizontal="center" vertical="top" wrapText="1"/>
    </xf>
    <xf numFmtId="0" fontId="2" fillId="0" borderId="17" xfId="0" applyFont="1" applyFill="1" applyBorder="1" applyAlignment="1">
      <alignment horizontal="center" vertical="top" wrapText="1"/>
    </xf>
    <xf numFmtId="49" fontId="4" fillId="0" borderId="0" xfId="0" applyNumberFormat="1" applyFont="1" applyFill="1" applyBorder="1" applyAlignment="1">
      <alignment horizontal="center" vertical="top" wrapText="1"/>
    </xf>
    <xf numFmtId="164" fontId="4" fillId="0" borderId="0" xfId="0" applyNumberFormat="1" applyFont="1" applyFill="1" applyBorder="1" applyAlignment="1">
      <alignment horizontal="center" vertical="top"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5" fillId="0" borderId="0" xfId="0" applyFont="1" applyFill="1" applyBorder="1" applyAlignment="1">
      <alignment horizontal="center" vertical="top" wrapText="1"/>
    </xf>
    <xf numFmtId="0" fontId="4" fillId="0" borderId="8"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7" xfId="0" applyFont="1" applyFill="1" applyBorder="1" applyAlignment="1">
      <alignment horizontal="center" wrapText="1"/>
    </xf>
    <xf numFmtId="0" fontId="4" fillId="0" borderId="10" xfId="0" applyFont="1" applyFill="1" applyBorder="1" applyAlignment="1">
      <alignment horizontal="center" wrapText="1"/>
    </xf>
  </cellXfs>
  <cellStyles count="5">
    <cellStyle name="Normal" xfId="0" builtinId="0"/>
    <cellStyle name="Normal 2" xfId="1"/>
    <cellStyle name="Normal 2 2" xfId="2"/>
    <cellStyle name="Normal_Libro2" xfId="3"/>
    <cellStyle name="Porcentual 2"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U138"/>
  <sheetViews>
    <sheetView tabSelected="1" view="pageBreakPreview" topLeftCell="A123" zoomScale="80" zoomScaleNormal="86" zoomScaleSheetLayoutView="80" workbookViewId="0">
      <selection activeCell="A141" sqref="A141:XFD374"/>
    </sheetView>
  </sheetViews>
  <sheetFormatPr baseColWidth="10" defaultRowHeight="11.25" x14ac:dyDescent="0.2"/>
  <cols>
    <col min="1" max="1" width="14.85546875" style="46" customWidth="1"/>
    <col min="2" max="2" width="15.5703125" style="14" customWidth="1"/>
    <col min="3" max="4" width="4.7109375" style="14" customWidth="1"/>
    <col min="5" max="5" width="11.28515625" style="14" customWidth="1"/>
    <col min="6" max="6" width="35.7109375" style="14" customWidth="1"/>
    <col min="7" max="7" width="12.7109375" style="14" customWidth="1"/>
    <col min="8" max="8" width="11.7109375" style="14" customWidth="1"/>
    <col min="9" max="9" width="25.7109375" style="14" customWidth="1"/>
    <col min="10" max="10" width="3.7109375" style="47" customWidth="1"/>
    <col min="11" max="11" width="4.85546875" style="47" customWidth="1"/>
    <col min="12" max="12" width="10.7109375" style="47" customWidth="1"/>
    <col min="13" max="13" width="9.42578125" style="47" customWidth="1"/>
    <col min="14" max="14" width="10.7109375" style="47" customWidth="1"/>
    <col min="15" max="15" width="9.5703125" style="47" customWidth="1"/>
    <col min="16" max="16" width="9.5703125" style="48" customWidth="1"/>
    <col min="17" max="17" width="10.7109375" style="47" customWidth="1"/>
    <col min="18" max="20" width="8.7109375" style="47" customWidth="1"/>
    <col min="21" max="21" width="33.5703125" style="14" customWidth="1"/>
    <col min="22" max="16384" width="11.42578125" style="47"/>
  </cols>
  <sheetData>
    <row r="1" spans="1:21" s="18" customFormat="1" ht="55.5" customHeight="1" x14ac:dyDescent="0.2">
      <c r="A1" s="62"/>
      <c r="B1" s="117" t="s">
        <v>325</v>
      </c>
      <c r="C1" s="117"/>
      <c r="D1" s="117"/>
      <c r="E1" s="117"/>
      <c r="F1" s="117"/>
      <c r="G1" s="117"/>
      <c r="H1" s="117"/>
      <c r="I1" s="117"/>
      <c r="J1" s="117"/>
      <c r="K1" s="117"/>
      <c r="L1" s="117"/>
      <c r="M1" s="117"/>
      <c r="N1" s="117"/>
      <c r="O1" s="117"/>
      <c r="P1" s="117"/>
      <c r="Q1" s="117"/>
      <c r="R1" s="117"/>
      <c r="S1" s="117"/>
      <c r="T1" s="117"/>
      <c r="U1" s="62"/>
    </row>
    <row r="2" spans="1:21" ht="22.5" customHeight="1" x14ac:dyDescent="0.2"/>
    <row r="3" spans="1:21" s="1" customFormat="1" ht="11.25" customHeight="1" x14ac:dyDescent="0.2">
      <c r="A3" s="19"/>
      <c r="B3" s="19"/>
      <c r="C3" s="118" t="s">
        <v>0</v>
      </c>
      <c r="D3" s="118"/>
      <c r="E3" s="118"/>
      <c r="F3" s="118" t="s">
        <v>1</v>
      </c>
      <c r="G3" s="118"/>
      <c r="H3" s="118"/>
      <c r="I3" s="118"/>
      <c r="J3" s="19"/>
      <c r="K3" s="19"/>
      <c r="L3" s="118" t="s">
        <v>2</v>
      </c>
      <c r="M3" s="118"/>
      <c r="N3" s="118"/>
      <c r="O3" s="118"/>
      <c r="P3" s="118"/>
      <c r="Q3" s="118"/>
      <c r="R3" s="119" t="s">
        <v>3</v>
      </c>
      <c r="S3" s="119"/>
      <c r="T3" s="116" t="s">
        <v>31</v>
      </c>
      <c r="U3" s="116" t="s">
        <v>32</v>
      </c>
    </row>
    <row r="4" spans="1:21" s="1" customFormat="1" ht="22.5" x14ac:dyDescent="0.2">
      <c r="A4" s="115" t="s">
        <v>4</v>
      </c>
      <c r="B4" s="20" t="s">
        <v>5</v>
      </c>
      <c r="C4" s="118"/>
      <c r="D4" s="118"/>
      <c r="E4" s="118"/>
      <c r="F4" s="116" t="s">
        <v>6</v>
      </c>
      <c r="G4" s="116" t="s">
        <v>7</v>
      </c>
      <c r="H4" s="116"/>
      <c r="I4" s="116"/>
      <c r="J4" s="20"/>
      <c r="K4" s="20"/>
      <c r="L4" s="116" t="s">
        <v>8</v>
      </c>
      <c r="M4" s="116"/>
      <c r="N4" s="21" t="s">
        <v>9</v>
      </c>
      <c r="O4" s="116" t="s">
        <v>44</v>
      </c>
      <c r="P4" s="116"/>
      <c r="Q4" s="21" t="s">
        <v>9</v>
      </c>
      <c r="R4" s="119" t="s">
        <v>3</v>
      </c>
      <c r="S4" s="119"/>
      <c r="T4" s="116"/>
      <c r="U4" s="116"/>
    </row>
    <row r="5" spans="1:21" s="6" customFormat="1" ht="22.5" x14ac:dyDescent="0.2">
      <c r="A5" s="115"/>
      <c r="B5" s="58" t="s">
        <v>10</v>
      </c>
      <c r="C5" s="59" t="s">
        <v>11</v>
      </c>
      <c r="D5" s="22"/>
      <c r="E5" s="23" t="s">
        <v>12</v>
      </c>
      <c r="F5" s="116"/>
      <c r="G5" s="59" t="s">
        <v>13</v>
      </c>
      <c r="H5" s="59" t="s">
        <v>14</v>
      </c>
      <c r="I5" s="59" t="s">
        <v>15</v>
      </c>
      <c r="J5" s="58" t="s">
        <v>16</v>
      </c>
      <c r="K5" s="58" t="s">
        <v>17</v>
      </c>
      <c r="L5" s="59" t="s">
        <v>18</v>
      </c>
      <c r="M5" s="59" t="s">
        <v>19</v>
      </c>
      <c r="N5" s="58" t="s">
        <v>43</v>
      </c>
      <c r="O5" s="59" t="s">
        <v>20</v>
      </c>
      <c r="P5" s="24" t="s">
        <v>19</v>
      </c>
      <c r="Q5" s="58" t="s">
        <v>45</v>
      </c>
      <c r="R5" s="59" t="s">
        <v>21</v>
      </c>
      <c r="S5" s="59" t="s">
        <v>22</v>
      </c>
      <c r="T5" s="116"/>
      <c r="U5" s="116"/>
    </row>
    <row r="6" spans="1:21" s="6" customFormat="1" x14ac:dyDescent="0.2">
      <c r="A6" s="20"/>
      <c r="B6" s="20"/>
      <c r="C6" s="20"/>
      <c r="D6" s="63"/>
      <c r="E6" s="64"/>
      <c r="F6" s="20"/>
      <c r="G6" s="20"/>
      <c r="H6" s="20"/>
      <c r="I6" s="20"/>
      <c r="J6" s="20"/>
      <c r="K6" s="20"/>
      <c r="L6" s="20"/>
      <c r="M6" s="20"/>
      <c r="N6" s="20"/>
      <c r="O6" s="20"/>
      <c r="P6" s="65"/>
      <c r="Q6" s="20"/>
      <c r="R6" s="20"/>
      <c r="S6" s="20"/>
      <c r="T6" s="20"/>
      <c r="U6" s="20"/>
    </row>
    <row r="7" spans="1:21" s="85" customFormat="1" ht="63.75" x14ac:dyDescent="0.2">
      <c r="A7" s="76" t="s">
        <v>370</v>
      </c>
      <c r="B7" s="76" t="s">
        <v>48</v>
      </c>
      <c r="C7" s="77" t="s">
        <v>27</v>
      </c>
      <c r="D7" s="78" t="s">
        <v>56</v>
      </c>
      <c r="E7" s="76" t="s">
        <v>49</v>
      </c>
      <c r="F7" s="79" t="s">
        <v>50</v>
      </c>
      <c r="G7" s="76" t="s">
        <v>51</v>
      </c>
      <c r="H7" s="79" t="s">
        <v>52</v>
      </c>
      <c r="I7" s="79" t="s">
        <v>53</v>
      </c>
      <c r="J7" s="77" t="s">
        <v>26</v>
      </c>
      <c r="K7" s="77" t="s">
        <v>24</v>
      </c>
      <c r="L7" s="80" t="s">
        <v>29</v>
      </c>
      <c r="M7" s="81">
        <v>1</v>
      </c>
      <c r="N7" s="82">
        <v>0</v>
      </c>
      <c r="O7" s="82">
        <v>1</v>
      </c>
      <c r="P7" s="81">
        <v>1</v>
      </c>
      <c r="Q7" s="82">
        <v>1</v>
      </c>
      <c r="R7" s="83">
        <v>77</v>
      </c>
      <c r="S7" s="83">
        <v>62</v>
      </c>
      <c r="T7" s="84">
        <v>70</v>
      </c>
      <c r="U7" s="76" t="s">
        <v>54</v>
      </c>
    </row>
    <row r="8" spans="1:21" s="85" customFormat="1" ht="63.75" x14ac:dyDescent="0.2">
      <c r="A8" s="76" t="s">
        <v>371</v>
      </c>
      <c r="B8" s="76" t="s">
        <v>48</v>
      </c>
      <c r="C8" s="77" t="s">
        <v>55</v>
      </c>
      <c r="D8" s="76" t="s">
        <v>56</v>
      </c>
      <c r="E8" s="76" t="s">
        <v>49</v>
      </c>
      <c r="F8" s="79" t="s">
        <v>258</v>
      </c>
      <c r="G8" s="76" t="s">
        <v>51</v>
      </c>
      <c r="H8" s="79" t="s">
        <v>52</v>
      </c>
      <c r="I8" s="79" t="s">
        <v>57</v>
      </c>
      <c r="J8" s="77" t="s">
        <v>26</v>
      </c>
      <c r="K8" s="77" t="s">
        <v>24</v>
      </c>
      <c r="L8" s="80" t="s">
        <v>29</v>
      </c>
      <c r="M8" s="81">
        <v>1</v>
      </c>
      <c r="N8" s="82">
        <v>0</v>
      </c>
      <c r="O8" s="82">
        <v>1</v>
      </c>
      <c r="P8" s="81">
        <v>1</v>
      </c>
      <c r="Q8" s="82">
        <v>1</v>
      </c>
      <c r="R8" s="83">
        <v>43</v>
      </c>
      <c r="S8" s="83">
        <v>50</v>
      </c>
      <c r="T8" s="84">
        <v>120</v>
      </c>
      <c r="U8" s="76" t="s">
        <v>58</v>
      </c>
    </row>
    <row r="9" spans="1:21" s="85" customFormat="1" ht="89.25" x14ac:dyDescent="0.2">
      <c r="A9" s="76" t="s">
        <v>372</v>
      </c>
      <c r="B9" s="76" t="s">
        <v>48</v>
      </c>
      <c r="C9" s="77" t="s">
        <v>55</v>
      </c>
      <c r="D9" s="76" t="s">
        <v>28</v>
      </c>
      <c r="E9" s="76" t="s">
        <v>23</v>
      </c>
      <c r="F9" s="79" t="s">
        <v>356</v>
      </c>
      <c r="G9" s="76" t="s">
        <v>51</v>
      </c>
      <c r="H9" s="79" t="s">
        <v>52</v>
      </c>
      <c r="I9" s="79" t="s">
        <v>59</v>
      </c>
      <c r="J9" s="77" t="s">
        <v>60</v>
      </c>
      <c r="K9" s="77" t="s">
        <v>24</v>
      </c>
      <c r="L9" s="80" t="s">
        <v>29</v>
      </c>
      <c r="M9" s="81">
        <v>1</v>
      </c>
      <c r="N9" s="82">
        <v>0</v>
      </c>
      <c r="O9" s="82">
        <v>0.23</v>
      </c>
      <c r="P9" s="81">
        <v>0.23</v>
      </c>
      <c r="Q9" s="82">
        <v>0.23</v>
      </c>
      <c r="R9" s="83" t="s">
        <v>61</v>
      </c>
      <c r="S9" s="83" t="s">
        <v>62</v>
      </c>
      <c r="T9" s="84">
        <v>180</v>
      </c>
      <c r="U9" s="76" t="s">
        <v>63</v>
      </c>
    </row>
    <row r="10" spans="1:21" s="85" customFormat="1" ht="76.5" x14ac:dyDescent="0.2">
      <c r="A10" s="76" t="s">
        <v>373</v>
      </c>
      <c r="B10" s="76" t="s">
        <v>48</v>
      </c>
      <c r="C10" s="77" t="s">
        <v>46</v>
      </c>
      <c r="D10" s="76" t="s">
        <v>64</v>
      </c>
      <c r="E10" s="76" t="s">
        <v>49</v>
      </c>
      <c r="F10" s="79" t="s">
        <v>259</v>
      </c>
      <c r="G10" s="76" t="s">
        <v>51</v>
      </c>
      <c r="H10" s="79" t="s">
        <v>52</v>
      </c>
      <c r="I10" s="79" t="s">
        <v>65</v>
      </c>
      <c r="J10" s="77" t="s">
        <v>26</v>
      </c>
      <c r="K10" s="77" t="s">
        <v>24</v>
      </c>
      <c r="L10" s="80" t="s">
        <v>66</v>
      </c>
      <c r="M10" s="81">
        <v>79</v>
      </c>
      <c r="N10" s="82">
        <v>0</v>
      </c>
      <c r="O10" s="82">
        <v>1</v>
      </c>
      <c r="P10" s="81">
        <v>79</v>
      </c>
      <c r="Q10" s="82">
        <v>1</v>
      </c>
      <c r="R10" s="83">
        <v>145</v>
      </c>
      <c r="S10" s="83">
        <v>160</v>
      </c>
      <c r="T10" s="84">
        <v>90</v>
      </c>
      <c r="U10" s="76" t="s">
        <v>67</v>
      </c>
    </row>
    <row r="11" spans="1:21" s="85" customFormat="1" ht="76.5" x14ac:dyDescent="0.2">
      <c r="A11" s="76" t="s">
        <v>374</v>
      </c>
      <c r="B11" s="76" t="s">
        <v>48</v>
      </c>
      <c r="C11" s="77" t="s">
        <v>46</v>
      </c>
      <c r="D11" s="76" t="s">
        <v>64</v>
      </c>
      <c r="E11" s="76" t="s">
        <v>49</v>
      </c>
      <c r="F11" s="79" t="s">
        <v>260</v>
      </c>
      <c r="G11" s="76" t="s">
        <v>51</v>
      </c>
      <c r="H11" s="79" t="s">
        <v>52</v>
      </c>
      <c r="I11" s="79" t="s">
        <v>68</v>
      </c>
      <c r="J11" s="77" t="s">
        <v>26</v>
      </c>
      <c r="K11" s="77" t="s">
        <v>24</v>
      </c>
      <c r="L11" s="80" t="s">
        <v>66</v>
      </c>
      <c r="M11" s="81">
        <v>15</v>
      </c>
      <c r="N11" s="82">
        <v>0</v>
      </c>
      <c r="O11" s="82">
        <v>1</v>
      </c>
      <c r="P11" s="81">
        <v>15</v>
      </c>
      <c r="Q11" s="82">
        <v>1</v>
      </c>
      <c r="R11" s="83">
        <v>40</v>
      </c>
      <c r="S11" s="83">
        <v>45</v>
      </c>
      <c r="T11" s="84">
        <v>70</v>
      </c>
      <c r="U11" s="76" t="s">
        <v>67</v>
      </c>
    </row>
    <row r="12" spans="1:21" s="85" customFormat="1" ht="89.25" x14ac:dyDescent="0.2">
      <c r="A12" s="76" t="s">
        <v>375</v>
      </c>
      <c r="B12" s="76" t="s">
        <v>48</v>
      </c>
      <c r="C12" s="77" t="s">
        <v>46</v>
      </c>
      <c r="D12" s="76" t="s">
        <v>64</v>
      </c>
      <c r="E12" s="76" t="s">
        <v>49</v>
      </c>
      <c r="F12" s="79" t="s">
        <v>261</v>
      </c>
      <c r="G12" s="76" t="s">
        <v>51</v>
      </c>
      <c r="H12" s="79" t="s">
        <v>52</v>
      </c>
      <c r="I12" s="79" t="s">
        <v>69</v>
      </c>
      <c r="J12" s="77" t="s">
        <v>26</v>
      </c>
      <c r="K12" s="77" t="s">
        <v>24</v>
      </c>
      <c r="L12" s="80" t="s">
        <v>66</v>
      </c>
      <c r="M12" s="81">
        <v>38</v>
      </c>
      <c r="N12" s="82">
        <v>0</v>
      </c>
      <c r="O12" s="82">
        <v>1</v>
      </c>
      <c r="P12" s="81">
        <v>38</v>
      </c>
      <c r="Q12" s="82">
        <v>1</v>
      </c>
      <c r="R12" s="83">
        <v>102</v>
      </c>
      <c r="S12" s="83">
        <v>113</v>
      </c>
      <c r="T12" s="84">
        <v>90</v>
      </c>
      <c r="U12" s="76" t="s">
        <v>67</v>
      </c>
    </row>
    <row r="13" spans="1:21" s="85" customFormat="1" ht="76.5" x14ac:dyDescent="0.2">
      <c r="A13" s="76" t="s">
        <v>376</v>
      </c>
      <c r="B13" s="76" t="s">
        <v>48</v>
      </c>
      <c r="C13" s="77" t="s">
        <v>46</v>
      </c>
      <c r="D13" s="76" t="s">
        <v>64</v>
      </c>
      <c r="E13" s="76" t="s">
        <v>49</v>
      </c>
      <c r="F13" s="79" t="s">
        <v>262</v>
      </c>
      <c r="G13" s="76" t="s">
        <v>51</v>
      </c>
      <c r="H13" s="79" t="s">
        <v>52</v>
      </c>
      <c r="I13" s="79" t="s">
        <v>70</v>
      </c>
      <c r="J13" s="77" t="s">
        <v>26</v>
      </c>
      <c r="K13" s="77" t="s">
        <v>24</v>
      </c>
      <c r="L13" s="80" t="s">
        <v>66</v>
      </c>
      <c r="M13" s="81">
        <v>46</v>
      </c>
      <c r="N13" s="82">
        <v>0</v>
      </c>
      <c r="O13" s="82">
        <v>1</v>
      </c>
      <c r="P13" s="81">
        <v>46</v>
      </c>
      <c r="Q13" s="82">
        <v>1</v>
      </c>
      <c r="R13" s="83">
        <v>94</v>
      </c>
      <c r="S13" s="83">
        <v>108</v>
      </c>
      <c r="T13" s="84">
        <v>90</v>
      </c>
      <c r="U13" s="76" t="s">
        <v>67</v>
      </c>
    </row>
    <row r="14" spans="1:21" s="85" customFormat="1" ht="76.5" x14ac:dyDescent="0.2">
      <c r="A14" s="76" t="s">
        <v>377</v>
      </c>
      <c r="B14" s="76" t="s">
        <v>48</v>
      </c>
      <c r="C14" s="77" t="s">
        <v>46</v>
      </c>
      <c r="D14" s="76" t="s">
        <v>64</v>
      </c>
      <c r="E14" s="76" t="s">
        <v>49</v>
      </c>
      <c r="F14" s="79" t="s">
        <v>355</v>
      </c>
      <c r="G14" s="76" t="s">
        <v>51</v>
      </c>
      <c r="H14" s="79" t="s">
        <v>52</v>
      </c>
      <c r="I14" s="79" t="s">
        <v>71</v>
      </c>
      <c r="J14" s="77" t="s">
        <v>26</v>
      </c>
      <c r="K14" s="77" t="s">
        <v>24</v>
      </c>
      <c r="L14" s="80" t="s">
        <v>66</v>
      </c>
      <c r="M14" s="81">
        <v>14</v>
      </c>
      <c r="N14" s="82">
        <v>0</v>
      </c>
      <c r="O14" s="82">
        <v>1</v>
      </c>
      <c r="P14" s="81">
        <v>14</v>
      </c>
      <c r="Q14" s="82">
        <v>1</v>
      </c>
      <c r="R14" s="83">
        <v>37</v>
      </c>
      <c r="S14" s="83">
        <v>44</v>
      </c>
      <c r="T14" s="84">
        <v>60</v>
      </c>
      <c r="U14" s="76" t="s">
        <v>67</v>
      </c>
    </row>
    <row r="15" spans="1:21" s="85" customFormat="1" ht="76.5" x14ac:dyDescent="0.2">
      <c r="A15" s="76" t="s">
        <v>378</v>
      </c>
      <c r="B15" s="76" t="s">
        <v>48</v>
      </c>
      <c r="C15" s="77" t="s">
        <v>46</v>
      </c>
      <c r="D15" s="76" t="s">
        <v>64</v>
      </c>
      <c r="E15" s="76" t="s">
        <v>49</v>
      </c>
      <c r="F15" s="79" t="s">
        <v>263</v>
      </c>
      <c r="G15" s="76" t="s">
        <v>51</v>
      </c>
      <c r="H15" s="79" t="s">
        <v>52</v>
      </c>
      <c r="I15" s="79" t="s">
        <v>72</v>
      </c>
      <c r="J15" s="77" t="s">
        <v>26</v>
      </c>
      <c r="K15" s="77" t="s">
        <v>24</v>
      </c>
      <c r="L15" s="80" t="s">
        <v>66</v>
      </c>
      <c r="M15" s="81">
        <v>67</v>
      </c>
      <c r="N15" s="82">
        <v>0</v>
      </c>
      <c r="O15" s="82">
        <v>1</v>
      </c>
      <c r="P15" s="81">
        <v>67</v>
      </c>
      <c r="Q15" s="82">
        <v>1</v>
      </c>
      <c r="R15" s="83">
        <v>150</v>
      </c>
      <c r="S15" s="83">
        <v>172</v>
      </c>
      <c r="T15" s="84">
        <v>90</v>
      </c>
      <c r="U15" s="76" t="s">
        <v>67</v>
      </c>
    </row>
    <row r="16" spans="1:21" s="85" customFormat="1" ht="76.5" x14ac:dyDescent="0.2">
      <c r="A16" s="76" t="s">
        <v>379</v>
      </c>
      <c r="B16" s="76" t="s">
        <v>48</v>
      </c>
      <c r="C16" s="77" t="s">
        <v>46</v>
      </c>
      <c r="D16" s="76" t="s">
        <v>64</v>
      </c>
      <c r="E16" s="76" t="s">
        <v>49</v>
      </c>
      <c r="F16" s="79" t="s">
        <v>264</v>
      </c>
      <c r="G16" s="76" t="s">
        <v>51</v>
      </c>
      <c r="H16" s="79" t="s">
        <v>52</v>
      </c>
      <c r="I16" s="79" t="s">
        <v>73</v>
      </c>
      <c r="J16" s="77" t="s">
        <v>26</v>
      </c>
      <c r="K16" s="77" t="s">
        <v>24</v>
      </c>
      <c r="L16" s="80" t="s">
        <v>66</v>
      </c>
      <c r="M16" s="81">
        <v>20</v>
      </c>
      <c r="N16" s="82">
        <v>0</v>
      </c>
      <c r="O16" s="82">
        <v>1</v>
      </c>
      <c r="P16" s="81">
        <v>20</v>
      </c>
      <c r="Q16" s="82">
        <v>1</v>
      </c>
      <c r="R16" s="83">
        <v>60</v>
      </c>
      <c r="S16" s="83">
        <v>66</v>
      </c>
      <c r="T16" s="84">
        <v>70</v>
      </c>
      <c r="U16" s="76" t="s">
        <v>67</v>
      </c>
    </row>
    <row r="17" spans="1:21" s="85" customFormat="1" ht="89.25" x14ac:dyDescent="0.2">
      <c r="A17" s="76" t="s">
        <v>464</v>
      </c>
      <c r="B17" s="76" t="s">
        <v>48</v>
      </c>
      <c r="C17" s="77" t="s">
        <v>46</v>
      </c>
      <c r="D17" s="76" t="s">
        <v>64</v>
      </c>
      <c r="E17" s="76" t="s">
        <v>49</v>
      </c>
      <c r="F17" s="79" t="s">
        <v>265</v>
      </c>
      <c r="G17" s="76" t="s">
        <v>51</v>
      </c>
      <c r="H17" s="79" t="s">
        <v>52</v>
      </c>
      <c r="I17" s="79" t="s">
        <v>74</v>
      </c>
      <c r="J17" s="77" t="s">
        <v>26</v>
      </c>
      <c r="K17" s="77" t="s">
        <v>24</v>
      </c>
      <c r="L17" s="80" t="s">
        <v>66</v>
      </c>
      <c r="M17" s="81">
        <v>45</v>
      </c>
      <c r="N17" s="82">
        <v>0</v>
      </c>
      <c r="O17" s="82">
        <v>1</v>
      </c>
      <c r="P17" s="81">
        <v>45</v>
      </c>
      <c r="Q17" s="82">
        <v>1</v>
      </c>
      <c r="R17" s="83">
        <v>130</v>
      </c>
      <c r="S17" s="83">
        <v>135</v>
      </c>
      <c r="T17" s="84">
        <v>90</v>
      </c>
      <c r="U17" s="76" t="s">
        <v>67</v>
      </c>
    </row>
    <row r="18" spans="1:21" s="85" customFormat="1" ht="63.75" x14ac:dyDescent="0.2">
      <c r="A18" s="76" t="s">
        <v>380</v>
      </c>
      <c r="B18" s="76" t="s">
        <v>48</v>
      </c>
      <c r="C18" s="77" t="s">
        <v>46</v>
      </c>
      <c r="D18" s="76" t="s">
        <v>64</v>
      </c>
      <c r="E18" s="76" t="s">
        <v>49</v>
      </c>
      <c r="F18" s="79" t="s">
        <v>266</v>
      </c>
      <c r="G18" s="76" t="s">
        <v>51</v>
      </c>
      <c r="H18" s="79" t="s">
        <v>52</v>
      </c>
      <c r="I18" s="79" t="s">
        <v>75</v>
      </c>
      <c r="J18" s="77" t="s">
        <v>26</v>
      </c>
      <c r="K18" s="77" t="s">
        <v>24</v>
      </c>
      <c r="L18" s="80" t="s">
        <v>66</v>
      </c>
      <c r="M18" s="81">
        <v>4</v>
      </c>
      <c r="N18" s="82">
        <v>0</v>
      </c>
      <c r="O18" s="82">
        <v>1</v>
      </c>
      <c r="P18" s="81">
        <v>4</v>
      </c>
      <c r="Q18" s="82">
        <v>1</v>
      </c>
      <c r="R18" s="83">
        <v>12</v>
      </c>
      <c r="S18" s="83">
        <v>14</v>
      </c>
      <c r="T18" s="84">
        <v>60</v>
      </c>
      <c r="U18" s="76" t="s">
        <v>67</v>
      </c>
    </row>
    <row r="19" spans="1:21" s="85" customFormat="1" ht="63.75" x14ac:dyDescent="0.2">
      <c r="A19" s="76" t="s">
        <v>381</v>
      </c>
      <c r="B19" s="76" t="s">
        <v>48</v>
      </c>
      <c r="C19" s="77" t="s">
        <v>46</v>
      </c>
      <c r="D19" s="76" t="s">
        <v>64</v>
      </c>
      <c r="E19" s="76" t="s">
        <v>49</v>
      </c>
      <c r="F19" s="79" t="s">
        <v>267</v>
      </c>
      <c r="G19" s="76" t="s">
        <v>51</v>
      </c>
      <c r="H19" s="79" t="s">
        <v>52</v>
      </c>
      <c r="I19" s="79" t="s">
        <v>76</v>
      </c>
      <c r="J19" s="77" t="s">
        <v>26</v>
      </c>
      <c r="K19" s="77" t="s">
        <v>24</v>
      </c>
      <c r="L19" s="80" t="s">
        <v>66</v>
      </c>
      <c r="M19" s="81">
        <v>6</v>
      </c>
      <c r="N19" s="82">
        <v>0</v>
      </c>
      <c r="O19" s="82">
        <v>1</v>
      </c>
      <c r="P19" s="81">
        <v>6</v>
      </c>
      <c r="Q19" s="82">
        <v>1</v>
      </c>
      <c r="R19" s="83">
        <v>40</v>
      </c>
      <c r="S19" s="83">
        <v>44</v>
      </c>
      <c r="T19" s="84">
        <v>60</v>
      </c>
      <c r="U19" s="76" t="s">
        <v>67</v>
      </c>
    </row>
    <row r="20" spans="1:21" s="85" customFormat="1" ht="63.75" x14ac:dyDescent="0.2">
      <c r="A20" s="76" t="s">
        <v>382</v>
      </c>
      <c r="B20" s="76" t="s">
        <v>48</v>
      </c>
      <c r="C20" s="77" t="s">
        <v>46</v>
      </c>
      <c r="D20" s="76" t="s">
        <v>64</v>
      </c>
      <c r="E20" s="76" t="s">
        <v>49</v>
      </c>
      <c r="F20" s="79" t="s">
        <v>268</v>
      </c>
      <c r="G20" s="76" t="s">
        <v>51</v>
      </c>
      <c r="H20" s="79" t="s">
        <v>52</v>
      </c>
      <c r="I20" s="79" t="s">
        <v>77</v>
      </c>
      <c r="J20" s="77" t="s">
        <v>26</v>
      </c>
      <c r="K20" s="77" t="s">
        <v>24</v>
      </c>
      <c r="L20" s="80" t="s">
        <v>66</v>
      </c>
      <c r="M20" s="81">
        <v>16</v>
      </c>
      <c r="N20" s="82">
        <v>0</v>
      </c>
      <c r="O20" s="82">
        <v>1</v>
      </c>
      <c r="P20" s="81">
        <v>16</v>
      </c>
      <c r="Q20" s="82">
        <v>1</v>
      </c>
      <c r="R20" s="83">
        <v>27</v>
      </c>
      <c r="S20" s="83">
        <v>31</v>
      </c>
      <c r="T20" s="84">
        <v>60</v>
      </c>
      <c r="U20" s="76" t="s">
        <v>67</v>
      </c>
    </row>
    <row r="21" spans="1:21" s="85" customFormat="1" ht="102" x14ac:dyDescent="0.2">
      <c r="A21" s="76" t="s">
        <v>245</v>
      </c>
      <c r="B21" s="76" t="s">
        <v>48</v>
      </c>
      <c r="C21" s="77" t="s">
        <v>40</v>
      </c>
      <c r="D21" s="76" t="s">
        <v>41</v>
      </c>
      <c r="E21" s="76" t="s">
        <v>78</v>
      </c>
      <c r="F21" s="79" t="s">
        <v>357</v>
      </c>
      <c r="G21" s="76" t="s">
        <v>51</v>
      </c>
      <c r="H21" s="79" t="s">
        <v>52</v>
      </c>
      <c r="I21" s="79" t="s">
        <v>246</v>
      </c>
      <c r="J21" s="77" t="s">
        <v>47</v>
      </c>
      <c r="K21" s="77" t="s">
        <v>24</v>
      </c>
      <c r="L21" s="80" t="s">
        <v>25</v>
      </c>
      <c r="M21" s="81">
        <v>8.3949999999999996</v>
      </c>
      <c r="N21" s="82">
        <f>5.56/M21</f>
        <v>0.66229898749255511</v>
      </c>
      <c r="O21" s="82">
        <f>P21/M21</f>
        <v>0.33770101250744494</v>
      </c>
      <c r="P21" s="81">
        <v>2.835</v>
      </c>
      <c r="Q21" s="82">
        <f>N21+O21</f>
        <v>1</v>
      </c>
      <c r="R21" s="83" t="s">
        <v>79</v>
      </c>
      <c r="S21" s="83" t="s">
        <v>80</v>
      </c>
      <c r="T21" s="84">
        <v>90</v>
      </c>
      <c r="U21" s="76" t="s">
        <v>86</v>
      </c>
    </row>
    <row r="22" spans="1:21" s="85" customFormat="1" ht="89.25" x14ac:dyDescent="0.2">
      <c r="A22" s="76" t="s">
        <v>81</v>
      </c>
      <c r="B22" s="76" t="s">
        <v>48</v>
      </c>
      <c r="C22" s="77" t="s">
        <v>40</v>
      </c>
      <c r="D22" s="76" t="s">
        <v>41</v>
      </c>
      <c r="E22" s="76" t="s">
        <v>78</v>
      </c>
      <c r="F22" s="79" t="s">
        <v>82</v>
      </c>
      <c r="G22" s="76" t="s">
        <v>51</v>
      </c>
      <c r="H22" s="79" t="s">
        <v>52</v>
      </c>
      <c r="I22" s="79" t="s">
        <v>230</v>
      </c>
      <c r="J22" s="77" t="s">
        <v>47</v>
      </c>
      <c r="K22" s="77" t="s">
        <v>24</v>
      </c>
      <c r="L22" s="80" t="s">
        <v>25</v>
      </c>
      <c r="M22" s="81">
        <v>7.2</v>
      </c>
      <c r="N22" s="82">
        <v>0.72916666666666663</v>
      </c>
      <c r="O22" s="82">
        <v>0.27083333333333337</v>
      </c>
      <c r="P22" s="81">
        <v>1.9500000000000002</v>
      </c>
      <c r="Q22" s="82">
        <v>1</v>
      </c>
      <c r="R22" s="83" t="s">
        <v>83</v>
      </c>
      <c r="S22" s="83" t="s">
        <v>84</v>
      </c>
      <c r="T22" s="84">
        <v>90</v>
      </c>
      <c r="U22" s="76" t="s">
        <v>86</v>
      </c>
    </row>
    <row r="23" spans="1:21" s="85" customFormat="1" ht="76.5" x14ac:dyDescent="0.2">
      <c r="A23" s="76" t="s">
        <v>383</v>
      </c>
      <c r="B23" s="76" t="s">
        <v>48</v>
      </c>
      <c r="C23" s="77" t="s">
        <v>40</v>
      </c>
      <c r="D23" s="76" t="s">
        <v>41</v>
      </c>
      <c r="E23" s="76" t="s">
        <v>78</v>
      </c>
      <c r="F23" s="79" t="s">
        <v>331</v>
      </c>
      <c r="G23" s="76" t="s">
        <v>51</v>
      </c>
      <c r="H23" s="79" t="s">
        <v>52</v>
      </c>
      <c r="I23" s="79" t="s">
        <v>85</v>
      </c>
      <c r="J23" s="77" t="s">
        <v>47</v>
      </c>
      <c r="K23" s="77" t="s">
        <v>24</v>
      </c>
      <c r="L23" s="80" t="s">
        <v>25</v>
      </c>
      <c r="M23" s="81">
        <v>10.5</v>
      </c>
      <c r="N23" s="82">
        <f>+(100-13.14)%</f>
        <v>0.86860000000000004</v>
      </c>
      <c r="O23" s="82">
        <f>+P23/M23</f>
        <v>0.13142857142857142</v>
      </c>
      <c r="P23" s="81">
        <v>1.38</v>
      </c>
      <c r="Q23" s="82">
        <v>1</v>
      </c>
      <c r="R23" s="83">
        <v>98</v>
      </c>
      <c r="S23" s="83">
        <v>108</v>
      </c>
      <c r="T23" s="84">
        <v>90</v>
      </c>
      <c r="U23" s="76" t="s">
        <v>488</v>
      </c>
    </row>
    <row r="24" spans="1:21" s="85" customFormat="1" ht="76.5" x14ac:dyDescent="0.2">
      <c r="A24" s="76" t="s">
        <v>384</v>
      </c>
      <c r="B24" s="76" t="s">
        <v>48</v>
      </c>
      <c r="C24" s="77" t="s">
        <v>40</v>
      </c>
      <c r="D24" s="76" t="s">
        <v>41</v>
      </c>
      <c r="E24" s="76" t="s">
        <v>78</v>
      </c>
      <c r="F24" s="79" t="s">
        <v>367</v>
      </c>
      <c r="G24" s="76" t="s">
        <v>51</v>
      </c>
      <c r="H24" s="79" t="s">
        <v>52</v>
      </c>
      <c r="I24" s="79" t="s">
        <v>269</v>
      </c>
      <c r="J24" s="77" t="s">
        <v>60</v>
      </c>
      <c r="K24" s="77" t="s">
        <v>24</v>
      </c>
      <c r="L24" s="80" t="s">
        <v>25</v>
      </c>
      <c r="M24" s="81">
        <v>3</v>
      </c>
      <c r="N24" s="82">
        <v>0</v>
      </c>
      <c r="O24" s="82">
        <v>0.66666666666666663</v>
      </c>
      <c r="P24" s="81">
        <v>2</v>
      </c>
      <c r="Q24" s="82">
        <v>0.66666666666666663</v>
      </c>
      <c r="R24" s="83">
        <v>232</v>
      </c>
      <c r="S24" s="83">
        <v>252</v>
      </c>
      <c r="T24" s="84">
        <v>150</v>
      </c>
      <c r="U24" s="76" t="s">
        <v>488</v>
      </c>
    </row>
    <row r="25" spans="1:21" s="85" customFormat="1" ht="89.25" x14ac:dyDescent="0.2">
      <c r="A25" s="76" t="s">
        <v>385</v>
      </c>
      <c r="B25" s="76" t="s">
        <v>48</v>
      </c>
      <c r="C25" s="77" t="s">
        <v>40</v>
      </c>
      <c r="D25" s="76" t="s">
        <v>41</v>
      </c>
      <c r="E25" s="76" t="s">
        <v>78</v>
      </c>
      <c r="F25" s="79" t="s">
        <v>340</v>
      </c>
      <c r="G25" s="76" t="s">
        <v>51</v>
      </c>
      <c r="H25" s="79" t="s">
        <v>52</v>
      </c>
      <c r="I25" s="79" t="s">
        <v>87</v>
      </c>
      <c r="J25" s="77" t="s">
        <v>47</v>
      </c>
      <c r="K25" s="77" t="s">
        <v>24</v>
      </c>
      <c r="L25" s="80" t="s">
        <v>25</v>
      </c>
      <c r="M25" s="81">
        <v>2.85</v>
      </c>
      <c r="N25" s="82">
        <v>0.47370000000000001</v>
      </c>
      <c r="O25" s="82">
        <f>P25/M25</f>
        <v>0.52631578947368418</v>
      </c>
      <c r="P25" s="81">
        <f>2.85-1.8+0.45</f>
        <v>1.5</v>
      </c>
      <c r="Q25" s="82">
        <f>N25+O25</f>
        <v>1.0000157894736841</v>
      </c>
      <c r="R25" s="83">
        <v>125</v>
      </c>
      <c r="S25" s="83">
        <v>126</v>
      </c>
      <c r="T25" s="84">
        <v>90</v>
      </c>
      <c r="U25" s="76" t="s">
        <v>86</v>
      </c>
    </row>
    <row r="26" spans="1:21" s="85" customFormat="1" ht="102" x14ac:dyDescent="0.2">
      <c r="A26" s="76" t="s">
        <v>386</v>
      </c>
      <c r="B26" s="76" t="s">
        <v>48</v>
      </c>
      <c r="C26" s="77" t="s">
        <v>40</v>
      </c>
      <c r="D26" s="76" t="s">
        <v>41</v>
      </c>
      <c r="E26" s="76" t="s">
        <v>78</v>
      </c>
      <c r="F26" s="79" t="s">
        <v>330</v>
      </c>
      <c r="G26" s="76" t="s">
        <v>51</v>
      </c>
      <c r="H26" s="79" t="s">
        <v>52</v>
      </c>
      <c r="I26" s="79" t="s">
        <v>88</v>
      </c>
      <c r="J26" s="77" t="s">
        <v>60</v>
      </c>
      <c r="K26" s="77" t="s">
        <v>24</v>
      </c>
      <c r="L26" s="80" t="s">
        <v>25</v>
      </c>
      <c r="M26" s="81">
        <v>4</v>
      </c>
      <c r="N26" s="82">
        <v>0</v>
      </c>
      <c r="O26" s="82">
        <f>P26/M26</f>
        <v>0.5</v>
      </c>
      <c r="P26" s="81">
        <v>2</v>
      </c>
      <c r="Q26" s="82">
        <f>N26+O26</f>
        <v>0.5</v>
      </c>
      <c r="R26" s="83" t="s">
        <v>270</v>
      </c>
      <c r="S26" s="83" t="s">
        <v>271</v>
      </c>
      <c r="T26" s="84">
        <v>120</v>
      </c>
      <c r="U26" s="76" t="s">
        <v>86</v>
      </c>
    </row>
    <row r="27" spans="1:21" s="85" customFormat="1" ht="76.5" x14ac:dyDescent="0.2">
      <c r="A27" s="76" t="s">
        <v>387</v>
      </c>
      <c r="B27" s="76" t="s">
        <v>48</v>
      </c>
      <c r="C27" s="77" t="s">
        <v>40</v>
      </c>
      <c r="D27" s="76" t="s">
        <v>41</v>
      </c>
      <c r="E27" s="76" t="s">
        <v>78</v>
      </c>
      <c r="F27" s="79" t="s">
        <v>472</v>
      </c>
      <c r="G27" s="76" t="s">
        <v>51</v>
      </c>
      <c r="H27" s="79" t="s">
        <v>52</v>
      </c>
      <c r="I27" s="79" t="s">
        <v>89</v>
      </c>
      <c r="J27" s="77" t="s">
        <v>24</v>
      </c>
      <c r="K27" s="77" t="s">
        <v>24</v>
      </c>
      <c r="L27" s="80" t="s">
        <v>25</v>
      </c>
      <c r="M27" s="81">
        <v>6.92</v>
      </c>
      <c r="N27" s="82">
        <f>2.02/M27</f>
        <v>0.29190751445086704</v>
      </c>
      <c r="O27" s="82">
        <f>P27/M27</f>
        <v>0.36127167630057799</v>
      </c>
      <c r="P27" s="81">
        <f>4.52-2.02</f>
        <v>2.4999999999999996</v>
      </c>
      <c r="Q27" s="82">
        <f>N27+O27</f>
        <v>0.65317919075144504</v>
      </c>
      <c r="R27" s="83">
        <v>184</v>
      </c>
      <c r="S27" s="83">
        <v>225</v>
      </c>
      <c r="T27" s="84">
        <v>150</v>
      </c>
      <c r="U27" s="76" t="s">
        <v>86</v>
      </c>
    </row>
    <row r="28" spans="1:21" s="85" customFormat="1" ht="89.25" x14ac:dyDescent="0.2">
      <c r="A28" s="76" t="s">
        <v>388</v>
      </c>
      <c r="B28" s="76" t="s">
        <v>48</v>
      </c>
      <c r="C28" s="77" t="s">
        <v>40</v>
      </c>
      <c r="D28" s="78" t="s">
        <v>225</v>
      </c>
      <c r="E28" s="76" t="s">
        <v>90</v>
      </c>
      <c r="F28" s="79" t="s">
        <v>473</v>
      </c>
      <c r="G28" s="76" t="s">
        <v>51</v>
      </c>
      <c r="H28" s="79" t="s">
        <v>52</v>
      </c>
      <c r="I28" s="79" t="s">
        <v>272</v>
      </c>
      <c r="J28" s="77" t="s">
        <v>26</v>
      </c>
      <c r="K28" s="77" t="s">
        <v>24</v>
      </c>
      <c r="L28" s="80" t="s">
        <v>91</v>
      </c>
      <c r="M28" s="81">
        <v>1</v>
      </c>
      <c r="N28" s="82">
        <v>0</v>
      </c>
      <c r="O28" s="82">
        <v>1</v>
      </c>
      <c r="P28" s="81">
        <v>1</v>
      </c>
      <c r="Q28" s="82">
        <v>1</v>
      </c>
      <c r="R28" s="83" t="s">
        <v>273</v>
      </c>
      <c r="S28" s="83" t="s">
        <v>274</v>
      </c>
      <c r="T28" s="84">
        <v>180</v>
      </c>
      <c r="U28" s="76" t="s">
        <v>474</v>
      </c>
    </row>
    <row r="29" spans="1:21" s="85" customFormat="1" ht="153" x14ac:dyDescent="0.2">
      <c r="A29" s="76" t="s">
        <v>249</v>
      </c>
      <c r="B29" s="76" t="s">
        <v>515</v>
      </c>
      <c r="C29" s="77" t="s">
        <v>30</v>
      </c>
      <c r="D29" s="76" t="s">
        <v>92</v>
      </c>
      <c r="E29" s="76" t="s">
        <v>93</v>
      </c>
      <c r="F29" s="79" t="s">
        <v>329</v>
      </c>
      <c r="G29" s="76" t="s">
        <v>51</v>
      </c>
      <c r="H29" s="79" t="s">
        <v>52</v>
      </c>
      <c r="I29" s="79" t="s">
        <v>94</v>
      </c>
      <c r="J29" s="77" t="s">
        <v>60</v>
      </c>
      <c r="K29" s="77" t="s">
        <v>24</v>
      </c>
      <c r="L29" s="80" t="s">
        <v>25</v>
      </c>
      <c r="M29" s="81">
        <v>19.379000000000001</v>
      </c>
      <c r="N29" s="82">
        <v>0</v>
      </c>
      <c r="O29" s="82">
        <f>P29/M29</f>
        <v>0.1682233345373858</v>
      </c>
      <c r="P29" s="81">
        <v>3.26</v>
      </c>
      <c r="Q29" s="82">
        <f>N29+O29</f>
        <v>0.1682233345373858</v>
      </c>
      <c r="R29" s="83" t="s">
        <v>95</v>
      </c>
      <c r="S29" s="83" t="s">
        <v>323</v>
      </c>
      <c r="T29" s="84">
        <v>140</v>
      </c>
      <c r="U29" s="76" t="s">
        <v>96</v>
      </c>
    </row>
    <row r="30" spans="1:21" s="85" customFormat="1" ht="242.25" x14ac:dyDescent="0.2">
      <c r="A30" s="76" t="s">
        <v>247</v>
      </c>
      <c r="B30" s="76" t="s">
        <v>48</v>
      </c>
      <c r="C30" s="77" t="s">
        <v>55</v>
      </c>
      <c r="D30" s="76" t="s">
        <v>28</v>
      </c>
      <c r="E30" s="76" t="s">
        <v>23</v>
      </c>
      <c r="F30" s="79" t="s">
        <v>358</v>
      </c>
      <c r="G30" s="76" t="s">
        <v>51</v>
      </c>
      <c r="H30" s="79" t="s">
        <v>52</v>
      </c>
      <c r="I30" s="79" t="s">
        <v>97</v>
      </c>
      <c r="J30" s="77" t="s">
        <v>60</v>
      </c>
      <c r="K30" s="77" t="s">
        <v>24</v>
      </c>
      <c r="L30" s="80" t="s">
        <v>29</v>
      </c>
      <c r="M30" s="81">
        <v>1</v>
      </c>
      <c r="N30" s="82">
        <v>0</v>
      </c>
      <c r="O30" s="82">
        <v>0.08</v>
      </c>
      <c r="P30" s="81">
        <v>0.08</v>
      </c>
      <c r="Q30" s="82">
        <v>0.08</v>
      </c>
      <c r="R30" s="83" t="s">
        <v>98</v>
      </c>
      <c r="S30" s="83" t="s">
        <v>322</v>
      </c>
      <c r="T30" s="84">
        <v>180</v>
      </c>
      <c r="U30" s="76" t="s">
        <v>248</v>
      </c>
    </row>
    <row r="31" spans="1:21" s="85" customFormat="1" ht="102" x14ac:dyDescent="0.2">
      <c r="A31" s="76" t="s">
        <v>359</v>
      </c>
      <c r="B31" s="76" t="s">
        <v>48</v>
      </c>
      <c r="C31" s="77" t="s">
        <v>40</v>
      </c>
      <c r="D31" s="76" t="s">
        <v>41</v>
      </c>
      <c r="E31" s="76" t="s">
        <v>78</v>
      </c>
      <c r="F31" s="79" t="s">
        <v>489</v>
      </c>
      <c r="G31" s="76" t="s">
        <v>51</v>
      </c>
      <c r="H31" s="79" t="s">
        <v>52</v>
      </c>
      <c r="I31" s="79" t="s">
        <v>360</v>
      </c>
      <c r="J31" s="77" t="s">
        <v>47</v>
      </c>
      <c r="K31" s="77" t="s">
        <v>24</v>
      </c>
      <c r="L31" s="80" t="s">
        <v>25</v>
      </c>
      <c r="M31" s="81">
        <v>3.8</v>
      </c>
      <c r="N31" s="82">
        <f>1.8/M31</f>
        <v>0.47368421052631582</v>
      </c>
      <c r="O31" s="82">
        <f>P31/M31</f>
        <v>0.52631578947368418</v>
      </c>
      <c r="P31" s="81">
        <v>2</v>
      </c>
      <c r="Q31" s="82">
        <f>SUM(N31:O31)</f>
        <v>1</v>
      </c>
      <c r="R31" s="83">
        <v>532</v>
      </c>
      <c r="S31" s="83">
        <v>573</v>
      </c>
      <c r="T31" s="84">
        <v>120</v>
      </c>
      <c r="U31" s="76" t="s">
        <v>488</v>
      </c>
    </row>
    <row r="32" spans="1:21" s="85" customFormat="1" ht="89.25" x14ac:dyDescent="0.2">
      <c r="A32" s="76" t="s">
        <v>389</v>
      </c>
      <c r="B32" s="76" t="s">
        <v>48</v>
      </c>
      <c r="C32" s="77" t="s">
        <v>40</v>
      </c>
      <c r="D32" s="76" t="s">
        <v>41</v>
      </c>
      <c r="E32" s="76" t="s">
        <v>78</v>
      </c>
      <c r="F32" s="79" t="s">
        <v>332</v>
      </c>
      <c r="G32" s="76" t="s">
        <v>51</v>
      </c>
      <c r="H32" s="79" t="s">
        <v>52</v>
      </c>
      <c r="I32" s="79" t="s">
        <v>99</v>
      </c>
      <c r="J32" s="77" t="s">
        <v>24</v>
      </c>
      <c r="K32" s="77" t="s">
        <v>24</v>
      </c>
      <c r="L32" s="80" t="s">
        <v>25</v>
      </c>
      <c r="M32" s="81">
        <v>8.5</v>
      </c>
      <c r="N32" s="82">
        <f>3.5/M32</f>
        <v>0.41176470588235292</v>
      </c>
      <c r="O32" s="82">
        <f>P32/M32</f>
        <v>0.23529411764705882</v>
      </c>
      <c r="P32" s="81">
        <f>5.5-3.5</f>
        <v>2</v>
      </c>
      <c r="Q32" s="82">
        <f>N32+O32</f>
        <v>0.64705882352941169</v>
      </c>
      <c r="R32" s="83">
        <v>381</v>
      </c>
      <c r="S32" s="83">
        <v>401</v>
      </c>
      <c r="T32" s="84">
        <v>120</v>
      </c>
      <c r="U32" s="76" t="s">
        <v>488</v>
      </c>
    </row>
    <row r="33" spans="1:21" s="85" customFormat="1" ht="114.75" x14ac:dyDescent="0.2">
      <c r="A33" s="76" t="s">
        <v>390</v>
      </c>
      <c r="B33" s="76" t="s">
        <v>48</v>
      </c>
      <c r="C33" s="77" t="s">
        <v>40</v>
      </c>
      <c r="D33" s="76" t="s">
        <v>41</v>
      </c>
      <c r="E33" s="76" t="s">
        <v>78</v>
      </c>
      <c r="F33" s="79" t="s">
        <v>333</v>
      </c>
      <c r="G33" s="76" t="s">
        <v>51</v>
      </c>
      <c r="H33" s="79" t="s">
        <v>52</v>
      </c>
      <c r="I33" s="79" t="s">
        <v>310</v>
      </c>
      <c r="J33" s="77" t="s">
        <v>60</v>
      </c>
      <c r="K33" s="77" t="s">
        <v>24</v>
      </c>
      <c r="L33" s="80" t="s">
        <v>25</v>
      </c>
      <c r="M33" s="81">
        <v>2.5</v>
      </c>
      <c r="N33" s="82">
        <v>0</v>
      </c>
      <c r="O33" s="82">
        <v>0.5</v>
      </c>
      <c r="P33" s="81">
        <v>1.25</v>
      </c>
      <c r="Q33" s="82">
        <v>0.5</v>
      </c>
      <c r="R33" s="83" t="s">
        <v>470</v>
      </c>
      <c r="S33" s="83" t="s">
        <v>471</v>
      </c>
      <c r="T33" s="84">
        <v>100</v>
      </c>
      <c r="U33" s="76" t="s">
        <v>488</v>
      </c>
    </row>
    <row r="34" spans="1:21" s="85" customFormat="1" ht="89.25" x14ac:dyDescent="0.2">
      <c r="A34" s="76" t="s">
        <v>391</v>
      </c>
      <c r="B34" s="76" t="s">
        <v>48</v>
      </c>
      <c r="C34" s="77" t="s">
        <v>40</v>
      </c>
      <c r="D34" s="76" t="s">
        <v>41</v>
      </c>
      <c r="E34" s="76" t="s">
        <v>78</v>
      </c>
      <c r="F34" s="79" t="s">
        <v>490</v>
      </c>
      <c r="G34" s="76" t="s">
        <v>51</v>
      </c>
      <c r="H34" s="79" t="s">
        <v>52</v>
      </c>
      <c r="I34" s="79" t="s">
        <v>475</v>
      </c>
      <c r="J34" s="77" t="s">
        <v>47</v>
      </c>
      <c r="K34" s="77" t="s">
        <v>24</v>
      </c>
      <c r="L34" s="80" t="s">
        <v>25</v>
      </c>
      <c r="M34" s="81">
        <v>1.43</v>
      </c>
      <c r="N34" s="82">
        <f>0.43/M34</f>
        <v>0.30069930069930073</v>
      </c>
      <c r="O34" s="82">
        <f>P34/M34</f>
        <v>0.69930069930069938</v>
      </c>
      <c r="P34" s="81">
        <f>1.43-0.43</f>
        <v>1</v>
      </c>
      <c r="Q34" s="82">
        <f>N34+O34</f>
        <v>1</v>
      </c>
      <c r="R34" s="83">
        <v>389</v>
      </c>
      <c r="S34" s="83">
        <v>431</v>
      </c>
      <c r="T34" s="84">
        <v>100</v>
      </c>
      <c r="U34" s="76" t="s">
        <v>488</v>
      </c>
    </row>
    <row r="35" spans="1:21" s="85" customFormat="1" ht="76.5" x14ac:dyDescent="0.2">
      <c r="A35" s="76" t="s">
        <v>392</v>
      </c>
      <c r="B35" s="76" t="s">
        <v>48</v>
      </c>
      <c r="C35" s="77" t="s">
        <v>40</v>
      </c>
      <c r="D35" s="76" t="s">
        <v>41</v>
      </c>
      <c r="E35" s="76" t="s">
        <v>78</v>
      </c>
      <c r="F35" s="79" t="s">
        <v>334</v>
      </c>
      <c r="G35" s="76" t="s">
        <v>51</v>
      </c>
      <c r="H35" s="79" t="s">
        <v>52</v>
      </c>
      <c r="I35" s="79" t="s">
        <v>100</v>
      </c>
      <c r="J35" s="77" t="s">
        <v>60</v>
      </c>
      <c r="K35" s="77" t="s">
        <v>24</v>
      </c>
      <c r="L35" s="80" t="s">
        <v>25</v>
      </c>
      <c r="M35" s="81">
        <v>3.17</v>
      </c>
      <c r="N35" s="82">
        <v>0</v>
      </c>
      <c r="O35" s="82">
        <v>0.31545741324921134</v>
      </c>
      <c r="P35" s="81">
        <v>1</v>
      </c>
      <c r="Q35" s="82">
        <v>0.31545741324921134</v>
      </c>
      <c r="R35" s="83">
        <v>145</v>
      </c>
      <c r="S35" s="83">
        <v>178</v>
      </c>
      <c r="T35" s="84">
        <v>120</v>
      </c>
      <c r="U35" s="76" t="s">
        <v>86</v>
      </c>
    </row>
    <row r="36" spans="1:21" s="85" customFormat="1" ht="63.75" x14ac:dyDescent="0.2">
      <c r="A36" s="76" t="s">
        <v>257</v>
      </c>
      <c r="B36" s="76" t="s">
        <v>101</v>
      </c>
      <c r="C36" s="77" t="s">
        <v>30</v>
      </c>
      <c r="D36" s="76" t="s">
        <v>92</v>
      </c>
      <c r="E36" s="76" t="s">
        <v>93</v>
      </c>
      <c r="F36" s="79" t="s">
        <v>487</v>
      </c>
      <c r="G36" s="76" t="s">
        <v>102</v>
      </c>
      <c r="H36" s="79" t="s">
        <v>103</v>
      </c>
      <c r="I36" s="79" t="s">
        <v>104</v>
      </c>
      <c r="J36" s="77" t="s">
        <v>26</v>
      </c>
      <c r="K36" s="77" t="s">
        <v>24</v>
      </c>
      <c r="L36" s="80" t="s">
        <v>25</v>
      </c>
      <c r="M36" s="81">
        <v>5</v>
      </c>
      <c r="N36" s="82">
        <v>0</v>
      </c>
      <c r="O36" s="82">
        <v>1</v>
      </c>
      <c r="P36" s="81">
        <v>5</v>
      </c>
      <c r="Q36" s="82">
        <v>1</v>
      </c>
      <c r="R36" s="83">
        <v>86</v>
      </c>
      <c r="S36" s="83">
        <v>86</v>
      </c>
      <c r="T36" s="84">
        <v>240</v>
      </c>
      <c r="U36" s="76" t="s">
        <v>96</v>
      </c>
    </row>
    <row r="37" spans="1:21" s="85" customFormat="1" ht="76.5" x14ac:dyDescent="0.2">
      <c r="A37" s="76" t="s">
        <v>393</v>
      </c>
      <c r="B37" s="76" t="s">
        <v>515</v>
      </c>
      <c r="C37" s="77" t="s">
        <v>30</v>
      </c>
      <c r="D37" s="76" t="s">
        <v>92</v>
      </c>
      <c r="E37" s="76" t="s">
        <v>105</v>
      </c>
      <c r="F37" s="79" t="s">
        <v>491</v>
      </c>
      <c r="G37" s="76" t="s">
        <v>102</v>
      </c>
      <c r="H37" s="79" t="s">
        <v>103</v>
      </c>
      <c r="I37" s="79" t="s">
        <v>106</v>
      </c>
      <c r="J37" s="77" t="s">
        <v>60</v>
      </c>
      <c r="K37" s="77" t="s">
        <v>24</v>
      </c>
      <c r="L37" s="80" t="s">
        <v>25</v>
      </c>
      <c r="M37" s="81">
        <v>4.7</v>
      </c>
      <c r="N37" s="82">
        <v>0</v>
      </c>
      <c r="O37" s="82">
        <f>P37/M37</f>
        <v>0.63829787234042545</v>
      </c>
      <c r="P37" s="81">
        <v>3</v>
      </c>
      <c r="Q37" s="82">
        <f>N37+O37</f>
        <v>0.63829787234042545</v>
      </c>
      <c r="R37" s="83">
        <v>60</v>
      </c>
      <c r="S37" s="83">
        <v>58</v>
      </c>
      <c r="T37" s="84">
        <v>150</v>
      </c>
      <c r="U37" s="76" t="s">
        <v>335</v>
      </c>
    </row>
    <row r="38" spans="1:21" s="85" customFormat="1" ht="63.75" x14ac:dyDescent="0.2">
      <c r="A38" s="76" t="s">
        <v>394</v>
      </c>
      <c r="B38" s="76" t="s">
        <v>101</v>
      </c>
      <c r="C38" s="77" t="s">
        <v>30</v>
      </c>
      <c r="D38" s="76" t="s">
        <v>92</v>
      </c>
      <c r="E38" s="76" t="s">
        <v>105</v>
      </c>
      <c r="F38" s="79" t="s">
        <v>492</v>
      </c>
      <c r="G38" s="76" t="s">
        <v>102</v>
      </c>
      <c r="H38" s="79" t="s">
        <v>103</v>
      </c>
      <c r="I38" s="79" t="s">
        <v>107</v>
      </c>
      <c r="J38" s="77" t="s">
        <v>26</v>
      </c>
      <c r="K38" s="77" t="s">
        <v>24</v>
      </c>
      <c r="L38" s="80" t="s">
        <v>25</v>
      </c>
      <c r="M38" s="81">
        <v>1.8</v>
      </c>
      <c r="N38" s="82">
        <v>0</v>
      </c>
      <c r="O38" s="82">
        <v>1</v>
      </c>
      <c r="P38" s="81">
        <v>1.8</v>
      </c>
      <c r="Q38" s="82">
        <v>1</v>
      </c>
      <c r="R38" s="83">
        <v>44</v>
      </c>
      <c r="S38" s="83">
        <v>28</v>
      </c>
      <c r="T38" s="84">
        <v>150</v>
      </c>
      <c r="U38" s="76" t="s">
        <v>335</v>
      </c>
    </row>
    <row r="39" spans="1:21" s="85" customFormat="1" ht="153" x14ac:dyDescent="0.2">
      <c r="A39" s="76" t="s">
        <v>395</v>
      </c>
      <c r="B39" s="76" t="s">
        <v>101</v>
      </c>
      <c r="C39" s="77" t="s">
        <v>30</v>
      </c>
      <c r="D39" s="78" t="s">
        <v>35</v>
      </c>
      <c r="E39" s="76" t="s">
        <v>90</v>
      </c>
      <c r="F39" s="79" t="s">
        <v>336</v>
      </c>
      <c r="G39" s="76" t="s">
        <v>102</v>
      </c>
      <c r="H39" s="79" t="s">
        <v>103</v>
      </c>
      <c r="I39" s="79" t="s">
        <v>108</v>
      </c>
      <c r="J39" s="77" t="s">
        <v>26</v>
      </c>
      <c r="K39" s="77" t="s">
        <v>24</v>
      </c>
      <c r="L39" s="80" t="s">
        <v>109</v>
      </c>
      <c r="M39" s="81">
        <v>1</v>
      </c>
      <c r="N39" s="82">
        <v>0</v>
      </c>
      <c r="O39" s="82">
        <v>1</v>
      </c>
      <c r="P39" s="81">
        <v>1</v>
      </c>
      <c r="Q39" s="82">
        <v>1</v>
      </c>
      <c r="R39" s="83">
        <v>61</v>
      </c>
      <c r="S39" s="83">
        <v>62</v>
      </c>
      <c r="T39" s="84">
        <v>180</v>
      </c>
      <c r="U39" s="76" t="s">
        <v>110</v>
      </c>
    </row>
    <row r="40" spans="1:21" s="85" customFormat="1" ht="127.5" x14ac:dyDescent="0.2">
      <c r="A40" s="76" t="s">
        <v>396</v>
      </c>
      <c r="B40" s="76" t="s">
        <v>111</v>
      </c>
      <c r="C40" s="77" t="s">
        <v>27</v>
      </c>
      <c r="D40" s="78" t="s">
        <v>35</v>
      </c>
      <c r="E40" s="76" t="s">
        <v>90</v>
      </c>
      <c r="F40" s="79" t="s">
        <v>344</v>
      </c>
      <c r="G40" s="76" t="s">
        <v>102</v>
      </c>
      <c r="H40" s="79" t="s">
        <v>112</v>
      </c>
      <c r="I40" s="79" t="s">
        <v>485</v>
      </c>
      <c r="J40" s="77" t="s">
        <v>26</v>
      </c>
      <c r="K40" s="77" t="s">
        <v>24</v>
      </c>
      <c r="L40" s="80" t="s">
        <v>109</v>
      </c>
      <c r="M40" s="81">
        <v>1</v>
      </c>
      <c r="N40" s="82">
        <v>0</v>
      </c>
      <c r="O40" s="82">
        <v>1</v>
      </c>
      <c r="P40" s="81">
        <v>1</v>
      </c>
      <c r="Q40" s="82">
        <v>1</v>
      </c>
      <c r="R40" s="83" t="s">
        <v>113</v>
      </c>
      <c r="S40" s="83" t="s">
        <v>114</v>
      </c>
      <c r="T40" s="84">
        <v>120</v>
      </c>
      <c r="U40" s="76" t="s">
        <v>293</v>
      </c>
    </row>
    <row r="41" spans="1:21" s="85" customFormat="1" ht="127.5" x14ac:dyDescent="0.2">
      <c r="A41" s="76" t="s">
        <v>397</v>
      </c>
      <c r="B41" s="76" t="s">
        <v>111</v>
      </c>
      <c r="C41" s="77" t="s">
        <v>27</v>
      </c>
      <c r="D41" s="78" t="s">
        <v>35</v>
      </c>
      <c r="E41" s="76" t="s">
        <v>90</v>
      </c>
      <c r="F41" s="79" t="s">
        <v>345</v>
      </c>
      <c r="G41" s="76" t="s">
        <v>102</v>
      </c>
      <c r="H41" s="79" t="s">
        <v>112</v>
      </c>
      <c r="I41" s="79" t="s">
        <v>493</v>
      </c>
      <c r="J41" s="77" t="s">
        <v>26</v>
      </c>
      <c r="K41" s="77" t="s">
        <v>24</v>
      </c>
      <c r="L41" s="80" t="s">
        <v>109</v>
      </c>
      <c r="M41" s="81">
        <v>1</v>
      </c>
      <c r="N41" s="82">
        <v>0</v>
      </c>
      <c r="O41" s="82">
        <v>1</v>
      </c>
      <c r="P41" s="81">
        <v>1</v>
      </c>
      <c r="Q41" s="82">
        <v>1</v>
      </c>
      <c r="R41" s="83" t="s">
        <v>115</v>
      </c>
      <c r="S41" s="83" t="s">
        <v>116</v>
      </c>
      <c r="T41" s="84">
        <v>120</v>
      </c>
      <c r="U41" s="76" t="s">
        <v>293</v>
      </c>
    </row>
    <row r="42" spans="1:21" s="85" customFormat="1" ht="114.75" x14ac:dyDescent="0.2">
      <c r="A42" s="76" t="s">
        <v>254</v>
      </c>
      <c r="B42" s="76" t="s">
        <v>515</v>
      </c>
      <c r="C42" s="77" t="s">
        <v>30</v>
      </c>
      <c r="D42" s="76" t="s">
        <v>92</v>
      </c>
      <c r="E42" s="76" t="s">
        <v>93</v>
      </c>
      <c r="F42" s="79" t="s">
        <v>477</v>
      </c>
      <c r="G42" s="76" t="s">
        <v>102</v>
      </c>
      <c r="H42" s="79" t="s">
        <v>112</v>
      </c>
      <c r="I42" s="79" t="s">
        <v>117</v>
      </c>
      <c r="J42" s="77" t="s">
        <v>60</v>
      </c>
      <c r="K42" s="77" t="s">
        <v>24</v>
      </c>
      <c r="L42" s="80" t="s">
        <v>25</v>
      </c>
      <c r="M42" s="81">
        <v>45</v>
      </c>
      <c r="N42" s="82">
        <v>0</v>
      </c>
      <c r="O42" s="82">
        <f>P42/M42</f>
        <v>0.1111111111111111</v>
      </c>
      <c r="P42" s="81">
        <v>5</v>
      </c>
      <c r="Q42" s="82">
        <f>N42+O42</f>
        <v>0.1111111111111111</v>
      </c>
      <c r="R42" s="83" t="s">
        <v>118</v>
      </c>
      <c r="S42" s="83" t="s">
        <v>119</v>
      </c>
      <c r="T42" s="84">
        <v>240</v>
      </c>
      <c r="U42" s="76" t="s">
        <v>235</v>
      </c>
    </row>
    <row r="43" spans="1:21" s="85" customFormat="1" ht="63.75" x14ac:dyDescent="0.2">
      <c r="A43" s="76" t="s">
        <v>256</v>
      </c>
      <c r="B43" s="76" t="s">
        <v>111</v>
      </c>
      <c r="C43" s="77" t="s">
        <v>30</v>
      </c>
      <c r="D43" s="76" t="s">
        <v>92</v>
      </c>
      <c r="E43" s="76" t="s">
        <v>93</v>
      </c>
      <c r="F43" s="79" t="s">
        <v>478</v>
      </c>
      <c r="G43" s="76" t="s">
        <v>102</v>
      </c>
      <c r="H43" s="79" t="s">
        <v>112</v>
      </c>
      <c r="I43" s="79" t="s">
        <v>120</v>
      </c>
      <c r="J43" s="77" t="s">
        <v>60</v>
      </c>
      <c r="K43" s="77" t="s">
        <v>24</v>
      </c>
      <c r="L43" s="80" t="s">
        <v>25</v>
      </c>
      <c r="M43" s="81">
        <v>11.36</v>
      </c>
      <c r="N43" s="82">
        <v>0</v>
      </c>
      <c r="O43" s="82">
        <f>P43/M43</f>
        <v>8.8028169014084515E-2</v>
      </c>
      <c r="P43" s="81">
        <f>5-4</f>
        <v>1</v>
      </c>
      <c r="Q43" s="82">
        <f>N43+O43</f>
        <v>8.8028169014084515E-2</v>
      </c>
      <c r="R43" s="83" t="s">
        <v>121</v>
      </c>
      <c r="S43" s="83" t="s">
        <v>122</v>
      </c>
      <c r="T43" s="84">
        <v>100</v>
      </c>
      <c r="U43" s="76" t="s">
        <v>235</v>
      </c>
    </row>
    <row r="44" spans="1:21" s="85" customFormat="1" ht="63.75" x14ac:dyDescent="0.2">
      <c r="A44" s="76" t="s">
        <v>255</v>
      </c>
      <c r="B44" s="76" t="s">
        <v>111</v>
      </c>
      <c r="C44" s="77" t="s">
        <v>30</v>
      </c>
      <c r="D44" s="76" t="s">
        <v>92</v>
      </c>
      <c r="E44" s="76" t="s">
        <v>93</v>
      </c>
      <c r="F44" s="79" t="s">
        <v>361</v>
      </c>
      <c r="G44" s="76" t="s">
        <v>102</v>
      </c>
      <c r="H44" s="79" t="s">
        <v>112</v>
      </c>
      <c r="I44" s="79" t="s">
        <v>123</v>
      </c>
      <c r="J44" s="77" t="s">
        <v>60</v>
      </c>
      <c r="K44" s="77" t="s">
        <v>24</v>
      </c>
      <c r="L44" s="80" t="s">
        <v>25</v>
      </c>
      <c r="M44" s="81">
        <v>8.82</v>
      </c>
      <c r="N44" s="82">
        <v>0</v>
      </c>
      <c r="O44" s="82">
        <f>P44/M44</f>
        <v>0.10204081632653061</v>
      </c>
      <c r="P44" s="81">
        <v>0.9</v>
      </c>
      <c r="Q44" s="82">
        <f>N44+O44</f>
        <v>0.10204081632653061</v>
      </c>
      <c r="R44" s="83" t="s">
        <v>124</v>
      </c>
      <c r="S44" s="83" t="s">
        <v>125</v>
      </c>
      <c r="T44" s="84">
        <v>100</v>
      </c>
      <c r="U44" s="76" t="s">
        <v>235</v>
      </c>
    </row>
    <row r="45" spans="1:21" s="85" customFormat="1" ht="63.75" x14ac:dyDescent="0.2">
      <c r="A45" s="76" t="s">
        <v>242</v>
      </c>
      <c r="B45" s="76" t="s">
        <v>111</v>
      </c>
      <c r="C45" s="77" t="s">
        <v>30</v>
      </c>
      <c r="D45" s="76" t="s">
        <v>92</v>
      </c>
      <c r="E45" s="76" t="s">
        <v>93</v>
      </c>
      <c r="F45" s="79" t="s">
        <v>244</v>
      </c>
      <c r="G45" s="76" t="s">
        <v>102</v>
      </c>
      <c r="H45" s="79" t="s">
        <v>112</v>
      </c>
      <c r="I45" s="79" t="s">
        <v>126</v>
      </c>
      <c r="J45" s="77" t="s">
        <v>47</v>
      </c>
      <c r="K45" s="77" t="s">
        <v>24</v>
      </c>
      <c r="L45" s="80" t="s">
        <v>25</v>
      </c>
      <c r="M45" s="81">
        <v>2.4</v>
      </c>
      <c r="N45" s="82">
        <f>1.2/M45</f>
        <v>0.5</v>
      </c>
      <c r="O45" s="82">
        <f>P45/M45</f>
        <v>0.5</v>
      </c>
      <c r="P45" s="81">
        <f>2.4-1.2</f>
        <v>1.2</v>
      </c>
      <c r="Q45" s="82">
        <f>N45+O45</f>
        <v>1</v>
      </c>
      <c r="R45" s="83" t="s">
        <v>127</v>
      </c>
      <c r="S45" s="83" t="s">
        <v>128</v>
      </c>
      <c r="T45" s="84">
        <v>100</v>
      </c>
      <c r="U45" s="76" t="s">
        <v>243</v>
      </c>
    </row>
    <row r="46" spans="1:21" s="85" customFormat="1" ht="153" x14ac:dyDescent="0.2">
      <c r="A46" s="76" t="s">
        <v>398</v>
      </c>
      <c r="B46" s="76" t="s">
        <v>111</v>
      </c>
      <c r="C46" s="77" t="s">
        <v>30</v>
      </c>
      <c r="D46" s="76" t="s">
        <v>35</v>
      </c>
      <c r="E46" s="76" t="s">
        <v>90</v>
      </c>
      <c r="F46" s="79" t="s">
        <v>337</v>
      </c>
      <c r="G46" s="76" t="s">
        <v>102</v>
      </c>
      <c r="H46" s="79" t="s">
        <v>112</v>
      </c>
      <c r="I46" s="79" t="s">
        <v>321</v>
      </c>
      <c r="J46" s="77" t="s">
        <v>26</v>
      </c>
      <c r="K46" s="77" t="s">
        <v>24</v>
      </c>
      <c r="L46" s="80" t="s">
        <v>109</v>
      </c>
      <c r="M46" s="81">
        <v>1</v>
      </c>
      <c r="N46" s="82">
        <v>0</v>
      </c>
      <c r="O46" s="82">
        <v>1</v>
      </c>
      <c r="P46" s="81">
        <v>1</v>
      </c>
      <c r="Q46" s="82">
        <v>1</v>
      </c>
      <c r="R46" s="83">
        <v>210</v>
      </c>
      <c r="S46" s="83">
        <v>216</v>
      </c>
      <c r="T46" s="84">
        <v>120</v>
      </c>
      <c r="U46" s="76" t="s">
        <v>110</v>
      </c>
    </row>
    <row r="47" spans="1:21" s="85" customFormat="1" ht="63.75" x14ac:dyDescent="0.2">
      <c r="A47" s="76" t="s">
        <v>399</v>
      </c>
      <c r="B47" s="76" t="s">
        <v>111</v>
      </c>
      <c r="C47" s="77" t="s">
        <v>46</v>
      </c>
      <c r="D47" s="76" t="s">
        <v>64</v>
      </c>
      <c r="E47" s="76" t="s">
        <v>49</v>
      </c>
      <c r="F47" s="79" t="s">
        <v>276</v>
      </c>
      <c r="G47" s="76" t="s">
        <v>102</v>
      </c>
      <c r="H47" s="79" t="s">
        <v>112</v>
      </c>
      <c r="I47" s="79" t="s">
        <v>129</v>
      </c>
      <c r="J47" s="77" t="s">
        <v>26</v>
      </c>
      <c r="K47" s="77" t="s">
        <v>24</v>
      </c>
      <c r="L47" s="80" t="s">
        <v>66</v>
      </c>
      <c r="M47" s="81">
        <v>13</v>
      </c>
      <c r="N47" s="82">
        <v>0</v>
      </c>
      <c r="O47" s="82">
        <v>1</v>
      </c>
      <c r="P47" s="81">
        <v>13</v>
      </c>
      <c r="Q47" s="82">
        <v>1</v>
      </c>
      <c r="R47" s="83">
        <v>187</v>
      </c>
      <c r="S47" s="83">
        <v>184</v>
      </c>
      <c r="T47" s="84">
        <v>100</v>
      </c>
      <c r="U47" s="76" t="s">
        <v>320</v>
      </c>
    </row>
    <row r="48" spans="1:21" s="85" customFormat="1" ht="63.75" x14ac:dyDescent="0.2">
      <c r="A48" s="76" t="s">
        <v>400</v>
      </c>
      <c r="B48" s="76" t="s">
        <v>111</v>
      </c>
      <c r="C48" s="77" t="s">
        <v>46</v>
      </c>
      <c r="D48" s="76" t="s">
        <v>64</v>
      </c>
      <c r="E48" s="76" t="s">
        <v>49</v>
      </c>
      <c r="F48" s="79" t="s">
        <v>277</v>
      </c>
      <c r="G48" s="76" t="s">
        <v>102</v>
      </c>
      <c r="H48" s="79" t="s">
        <v>112</v>
      </c>
      <c r="I48" s="79" t="s">
        <v>130</v>
      </c>
      <c r="J48" s="77" t="s">
        <v>26</v>
      </c>
      <c r="K48" s="77" t="s">
        <v>24</v>
      </c>
      <c r="L48" s="80" t="s">
        <v>66</v>
      </c>
      <c r="M48" s="81">
        <v>17</v>
      </c>
      <c r="N48" s="82">
        <v>0</v>
      </c>
      <c r="O48" s="82">
        <v>1</v>
      </c>
      <c r="P48" s="81">
        <v>17</v>
      </c>
      <c r="Q48" s="82">
        <v>1</v>
      </c>
      <c r="R48" s="83">
        <v>230</v>
      </c>
      <c r="S48" s="83">
        <v>268</v>
      </c>
      <c r="T48" s="84">
        <v>100</v>
      </c>
      <c r="U48" s="76" t="s">
        <v>320</v>
      </c>
    </row>
    <row r="49" spans="1:21" s="85" customFormat="1" ht="76.5" x14ac:dyDescent="0.2">
      <c r="A49" s="76" t="s">
        <v>401</v>
      </c>
      <c r="B49" s="76" t="s">
        <v>131</v>
      </c>
      <c r="C49" s="77" t="s">
        <v>55</v>
      </c>
      <c r="D49" s="78" t="s">
        <v>224</v>
      </c>
      <c r="E49" s="76" t="s">
        <v>132</v>
      </c>
      <c r="F49" s="79" t="s">
        <v>299</v>
      </c>
      <c r="G49" s="76" t="s">
        <v>133</v>
      </c>
      <c r="H49" s="79" t="s">
        <v>134</v>
      </c>
      <c r="I49" s="79" t="s">
        <v>135</v>
      </c>
      <c r="J49" s="77" t="s">
        <v>26</v>
      </c>
      <c r="K49" s="77" t="s">
        <v>24</v>
      </c>
      <c r="L49" s="80" t="s">
        <v>91</v>
      </c>
      <c r="M49" s="81">
        <v>1</v>
      </c>
      <c r="N49" s="82">
        <v>0</v>
      </c>
      <c r="O49" s="82">
        <v>1</v>
      </c>
      <c r="P49" s="81">
        <v>1</v>
      </c>
      <c r="Q49" s="82">
        <v>1</v>
      </c>
      <c r="R49" s="83">
        <v>589</v>
      </c>
      <c r="S49" s="83">
        <v>708</v>
      </c>
      <c r="T49" s="84">
        <v>120</v>
      </c>
      <c r="U49" s="76" t="s">
        <v>136</v>
      </c>
    </row>
    <row r="50" spans="1:21" s="85" customFormat="1" ht="63.75" x14ac:dyDescent="0.2">
      <c r="A50" s="76" t="s">
        <v>309</v>
      </c>
      <c r="B50" s="76" t="s">
        <v>515</v>
      </c>
      <c r="C50" s="77" t="s">
        <v>137</v>
      </c>
      <c r="D50" s="76" t="s">
        <v>92</v>
      </c>
      <c r="E50" s="76" t="s">
        <v>93</v>
      </c>
      <c r="F50" s="79" t="s">
        <v>338</v>
      </c>
      <c r="G50" s="76" t="s">
        <v>133</v>
      </c>
      <c r="H50" s="79" t="s">
        <v>134</v>
      </c>
      <c r="I50" s="79" t="s">
        <v>138</v>
      </c>
      <c r="J50" s="77" t="s">
        <v>26</v>
      </c>
      <c r="K50" s="77" t="s">
        <v>24</v>
      </c>
      <c r="L50" s="80" t="s">
        <v>25</v>
      </c>
      <c r="M50" s="81">
        <v>5.8250000000000002</v>
      </c>
      <c r="N50" s="82">
        <v>0</v>
      </c>
      <c r="O50" s="82">
        <v>1</v>
      </c>
      <c r="P50" s="81">
        <v>5.8250000000000002</v>
      </c>
      <c r="Q50" s="82">
        <v>1</v>
      </c>
      <c r="R50" s="83">
        <v>219</v>
      </c>
      <c r="S50" s="83">
        <v>233</v>
      </c>
      <c r="T50" s="84">
        <v>200</v>
      </c>
      <c r="U50" s="76" t="s">
        <v>328</v>
      </c>
    </row>
    <row r="51" spans="1:21" s="85" customFormat="1" ht="153" x14ac:dyDescent="0.2">
      <c r="A51" s="76" t="s">
        <v>402</v>
      </c>
      <c r="B51" s="76" t="s">
        <v>131</v>
      </c>
      <c r="C51" s="77" t="s">
        <v>30</v>
      </c>
      <c r="D51" s="76" t="s">
        <v>35</v>
      </c>
      <c r="E51" s="76" t="s">
        <v>90</v>
      </c>
      <c r="F51" s="79" t="s">
        <v>339</v>
      </c>
      <c r="G51" s="76" t="s">
        <v>133</v>
      </c>
      <c r="H51" s="79" t="s">
        <v>134</v>
      </c>
      <c r="I51" s="79" t="s">
        <v>139</v>
      </c>
      <c r="J51" s="77" t="s">
        <v>26</v>
      </c>
      <c r="K51" s="77" t="s">
        <v>24</v>
      </c>
      <c r="L51" s="80" t="s">
        <v>91</v>
      </c>
      <c r="M51" s="81">
        <v>1</v>
      </c>
      <c r="N51" s="82">
        <v>0</v>
      </c>
      <c r="O51" s="82">
        <v>1</v>
      </c>
      <c r="P51" s="81">
        <v>1</v>
      </c>
      <c r="Q51" s="82">
        <v>1</v>
      </c>
      <c r="R51" s="83">
        <v>26</v>
      </c>
      <c r="S51" s="83">
        <v>35</v>
      </c>
      <c r="T51" s="84">
        <v>120</v>
      </c>
      <c r="U51" s="76" t="s">
        <v>110</v>
      </c>
    </row>
    <row r="52" spans="1:21" s="85" customFormat="1" ht="153" x14ac:dyDescent="0.2">
      <c r="A52" s="76" t="s">
        <v>403</v>
      </c>
      <c r="B52" s="76" t="s">
        <v>131</v>
      </c>
      <c r="C52" s="77" t="s">
        <v>30</v>
      </c>
      <c r="D52" s="76" t="s">
        <v>35</v>
      </c>
      <c r="E52" s="76" t="s">
        <v>90</v>
      </c>
      <c r="F52" s="79" t="s">
        <v>494</v>
      </c>
      <c r="G52" s="76" t="s">
        <v>133</v>
      </c>
      <c r="H52" s="79" t="s">
        <v>134</v>
      </c>
      <c r="I52" s="79" t="s">
        <v>140</v>
      </c>
      <c r="J52" s="77" t="s">
        <v>26</v>
      </c>
      <c r="K52" s="77" t="s">
        <v>24</v>
      </c>
      <c r="L52" s="80" t="s">
        <v>91</v>
      </c>
      <c r="M52" s="81">
        <v>1</v>
      </c>
      <c r="N52" s="82">
        <v>0</v>
      </c>
      <c r="O52" s="82">
        <v>1</v>
      </c>
      <c r="P52" s="81">
        <v>1</v>
      </c>
      <c r="Q52" s="82">
        <v>1</v>
      </c>
      <c r="R52" s="83">
        <v>143</v>
      </c>
      <c r="S52" s="83">
        <v>150</v>
      </c>
      <c r="T52" s="84">
        <v>120</v>
      </c>
      <c r="U52" s="76" t="s">
        <v>110</v>
      </c>
    </row>
    <row r="53" spans="1:21" s="85" customFormat="1" ht="153" x14ac:dyDescent="0.2">
      <c r="A53" s="76" t="s">
        <v>404</v>
      </c>
      <c r="B53" s="76" t="s">
        <v>131</v>
      </c>
      <c r="C53" s="77" t="s">
        <v>30</v>
      </c>
      <c r="D53" s="76" t="s">
        <v>35</v>
      </c>
      <c r="E53" s="76" t="s">
        <v>90</v>
      </c>
      <c r="F53" s="79" t="s">
        <v>495</v>
      </c>
      <c r="G53" s="76" t="s">
        <v>133</v>
      </c>
      <c r="H53" s="79" t="s">
        <v>134</v>
      </c>
      <c r="I53" s="79" t="s">
        <v>141</v>
      </c>
      <c r="J53" s="77" t="s">
        <v>26</v>
      </c>
      <c r="K53" s="77" t="s">
        <v>24</v>
      </c>
      <c r="L53" s="80" t="s">
        <v>91</v>
      </c>
      <c r="M53" s="81">
        <v>1</v>
      </c>
      <c r="N53" s="82">
        <v>0</v>
      </c>
      <c r="O53" s="82">
        <v>1</v>
      </c>
      <c r="P53" s="81">
        <v>1</v>
      </c>
      <c r="Q53" s="82">
        <v>1</v>
      </c>
      <c r="R53" s="83">
        <v>183</v>
      </c>
      <c r="S53" s="83">
        <v>223</v>
      </c>
      <c r="T53" s="84">
        <v>120</v>
      </c>
      <c r="U53" s="76" t="s">
        <v>110</v>
      </c>
    </row>
    <row r="54" spans="1:21" s="85" customFormat="1" ht="153" x14ac:dyDescent="0.2">
      <c r="A54" s="76" t="s">
        <v>405</v>
      </c>
      <c r="B54" s="76" t="s">
        <v>131</v>
      </c>
      <c r="C54" s="77" t="s">
        <v>30</v>
      </c>
      <c r="D54" s="76" t="s">
        <v>35</v>
      </c>
      <c r="E54" s="76" t="s">
        <v>90</v>
      </c>
      <c r="F54" s="79" t="s">
        <v>496</v>
      </c>
      <c r="G54" s="76" t="s">
        <v>133</v>
      </c>
      <c r="H54" s="79" t="s">
        <v>134</v>
      </c>
      <c r="I54" s="79" t="s">
        <v>142</v>
      </c>
      <c r="J54" s="77" t="s">
        <v>26</v>
      </c>
      <c r="K54" s="77" t="s">
        <v>24</v>
      </c>
      <c r="L54" s="80" t="s">
        <v>91</v>
      </c>
      <c r="M54" s="81">
        <v>1</v>
      </c>
      <c r="N54" s="82">
        <v>0</v>
      </c>
      <c r="O54" s="82">
        <v>1</v>
      </c>
      <c r="P54" s="81">
        <v>1</v>
      </c>
      <c r="Q54" s="82">
        <v>1</v>
      </c>
      <c r="R54" s="83">
        <v>92</v>
      </c>
      <c r="S54" s="83">
        <v>113</v>
      </c>
      <c r="T54" s="84">
        <v>120</v>
      </c>
      <c r="U54" s="76" t="s">
        <v>110</v>
      </c>
    </row>
    <row r="55" spans="1:21" s="85" customFormat="1" ht="153" x14ac:dyDescent="0.2">
      <c r="A55" s="76" t="s">
        <v>406</v>
      </c>
      <c r="B55" s="76" t="s">
        <v>131</v>
      </c>
      <c r="C55" s="77" t="s">
        <v>30</v>
      </c>
      <c r="D55" s="76" t="s">
        <v>35</v>
      </c>
      <c r="E55" s="76" t="s">
        <v>90</v>
      </c>
      <c r="F55" s="79" t="s">
        <v>497</v>
      </c>
      <c r="G55" s="76" t="s">
        <v>133</v>
      </c>
      <c r="H55" s="79" t="s">
        <v>134</v>
      </c>
      <c r="I55" s="79" t="s">
        <v>143</v>
      </c>
      <c r="J55" s="77" t="s">
        <v>26</v>
      </c>
      <c r="K55" s="77" t="s">
        <v>24</v>
      </c>
      <c r="L55" s="80" t="s">
        <v>91</v>
      </c>
      <c r="M55" s="81">
        <v>1</v>
      </c>
      <c r="N55" s="82">
        <v>0</v>
      </c>
      <c r="O55" s="82">
        <v>1</v>
      </c>
      <c r="P55" s="81">
        <v>1</v>
      </c>
      <c r="Q55" s="82">
        <v>1</v>
      </c>
      <c r="R55" s="83">
        <v>87</v>
      </c>
      <c r="S55" s="83">
        <v>89</v>
      </c>
      <c r="T55" s="84">
        <v>120</v>
      </c>
      <c r="U55" s="76" t="s">
        <v>110</v>
      </c>
    </row>
    <row r="56" spans="1:21" s="85" customFormat="1" ht="63.75" x14ac:dyDescent="0.2">
      <c r="A56" s="76" t="s">
        <v>407</v>
      </c>
      <c r="B56" s="76" t="s">
        <v>131</v>
      </c>
      <c r="C56" s="77" t="s">
        <v>46</v>
      </c>
      <c r="D56" s="76" t="s">
        <v>64</v>
      </c>
      <c r="E56" s="76" t="s">
        <v>49</v>
      </c>
      <c r="F56" s="79" t="s">
        <v>498</v>
      </c>
      <c r="G56" s="76" t="s">
        <v>133</v>
      </c>
      <c r="H56" s="79" t="s">
        <v>134</v>
      </c>
      <c r="I56" s="79" t="s">
        <v>144</v>
      </c>
      <c r="J56" s="77" t="s">
        <v>26</v>
      </c>
      <c r="K56" s="77" t="s">
        <v>24</v>
      </c>
      <c r="L56" s="80" t="s">
        <v>66</v>
      </c>
      <c r="M56" s="81">
        <v>26</v>
      </c>
      <c r="N56" s="82">
        <v>0</v>
      </c>
      <c r="O56" s="82">
        <f>P56/M56</f>
        <v>1</v>
      </c>
      <c r="P56" s="81">
        <v>26</v>
      </c>
      <c r="Q56" s="82">
        <v>1</v>
      </c>
      <c r="R56" s="83">
        <v>135</v>
      </c>
      <c r="S56" s="83">
        <v>147</v>
      </c>
      <c r="T56" s="84">
        <v>90</v>
      </c>
      <c r="U56" s="76" t="s">
        <v>67</v>
      </c>
    </row>
    <row r="57" spans="1:21" s="85" customFormat="1" ht="63.75" x14ac:dyDescent="0.2">
      <c r="A57" s="76" t="s">
        <v>408</v>
      </c>
      <c r="B57" s="76" t="s">
        <v>131</v>
      </c>
      <c r="C57" s="77" t="s">
        <v>46</v>
      </c>
      <c r="D57" s="76" t="s">
        <v>64</v>
      </c>
      <c r="E57" s="76" t="s">
        <v>49</v>
      </c>
      <c r="F57" s="79" t="s">
        <v>499</v>
      </c>
      <c r="G57" s="76" t="s">
        <v>133</v>
      </c>
      <c r="H57" s="79" t="s">
        <v>134</v>
      </c>
      <c r="I57" s="79" t="s">
        <v>145</v>
      </c>
      <c r="J57" s="77" t="s">
        <v>26</v>
      </c>
      <c r="K57" s="77" t="s">
        <v>24</v>
      </c>
      <c r="L57" s="80" t="s">
        <v>66</v>
      </c>
      <c r="M57" s="81">
        <v>29</v>
      </c>
      <c r="N57" s="82">
        <v>0</v>
      </c>
      <c r="O57" s="82">
        <v>1</v>
      </c>
      <c r="P57" s="81">
        <v>29</v>
      </c>
      <c r="Q57" s="82">
        <v>1</v>
      </c>
      <c r="R57" s="83">
        <v>194</v>
      </c>
      <c r="S57" s="83">
        <v>224</v>
      </c>
      <c r="T57" s="84">
        <v>90</v>
      </c>
      <c r="U57" s="76" t="s">
        <v>67</v>
      </c>
    </row>
    <row r="58" spans="1:21" s="85" customFormat="1" ht="63.75" x14ac:dyDescent="0.2">
      <c r="A58" s="76" t="s">
        <v>409</v>
      </c>
      <c r="B58" s="76" t="s">
        <v>131</v>
      </c>
      <c r="C58" s="77" t="s">
        <v>46</v>
      </c>
      <c r="D58" s="76" t="s">
        <v>64</v>
      </c>
      <c r="E58" s="76" t="s">
        <v>49</v>
      </c>
      <c r="F58" s="79" t="s">
        <v>500</v>
      </c>
      <c r="G58" s="76" t="s">
        <v>133</v>
      </c>
      <c r="H58" s="79" t="s">
        <v>134</v>
      </c>
      <c r="I58" s="79" t="s">
        <v>146</v>
      </c>
      <c r="J58" s="77" t="s">
        <v>26</v>
      </c>
      <c r="K58" s="77" t="s">
        <v>24</v>
      </c>
      <c r="L58" s="80" t="s">
        <v>66</v>
      </c>
      <c r="M58" s="81">
        <v>21</v>
      </c>
      <c r="N58" s="82">
        <v>0</v>
      </c>
      <c r="O58" s="82">
        <v>1</v>
      </c>
      <c r="P58" s="81">
        <v>21</v>
      </c>
      <c r="Q58" s="82">
        <v>1</v>
      </c>
      <c r="R58" s="83">
        <v>537</v>
      </c>
      <c r="S58" s="83">
        <v>551</v>
      </c>
      <c r="T58" s="84">
        <v>90</v>
      </c>
      <c r="U58" s="76" t="s">
        <v>67</v>
      </c>
    </row>
    <row r="59" spans="1:21" s="85" customFormat="1" ht="76.5" x14ac:dyDescent="0.2">
      <c r="A59" s="76" t="s">
        <v>410</v>
      </c>
      <c r="B59" s="76" t="s">
        <v>131</v>
      </c>
      <c r="C59" s="77" t="s">
        <v>46</v>
      </c>
      <c r="D59" s="76" t="s">
        <v>64</v>
      </c>
      <c r="E59" s="76" t="s">
        <v>49</v>
      </c>
      <c r="F59" s="79" t="s">
        <v>501</v>
      </c>
      <c r="G59" s="76" t="s">
        <v>133</v>
      </c>
      <c r="H59" s="79" t="s">
        <v>134</v>
      </c>
      <c r="I59" s="79" t="s">
        <v>147</v>
      </c>
      <c r="J59" s="77" t="s">
        <v>26</v>
      </c>
      <c r="K59" s="77" t="s">
        <v>24</v>
      </c>
      <c r="L59" s="80" t="s">
        <v>66</v>
      </c>
      <c r="M59" s="81">
        <v>57</v>
      </c>
      <c r="N59" s="82">
        <v>0</v>
      </c>
      <c r="O59" s="82">
        <v>1</v>
      </c>
      <c r="P59" s="81">
        <v>57</v>
      </c>
      <c r="Q59" s="82">
        <v>1</v>
      </c>
      <c r="R59" s="83">
        <v>214</v>
      </c>
      <c r="S59" s="83">
        <v>236</v>
      </c>
      <c r="T59" s="84">
        <v>90</v>
      </c>
      <c r="U59" s="76" t="s">
        <v>67</v>
      </c>
    </row>
    <row r="60" spans="1:21" s="85" customFormat="1" ht="127.5" x14ac:dyDescent="0.2">
      <c r="A60" s="76" t="s">
        <v>411</v>
      </c>
      <c r="B60" s="76" t="s">
        <v>131</v>
      </c>
      <c r="C60" s="77" t="s">
        <v>27</v>
      </c>
      <c r="D60" s="78" t="s">
        <v>35</v>
      </c>
      <c r="E60" s="76" t="s">
        <v>90</v>
      </c>
      <c r="F60" s="79" t="s">
        <v>346</v>
      </c>
      <c r="G60" s="76" t="s">
        <v>133</v>
      </c>
      <c r="H60" s="79" t="s">
        <v>134</v>
      </c>
      <c r="I60" s="79" t="s">
        <v>148</v>
      </c>
      <c r="J60" s="77" t="s">
        <v>26</v>
      </c>
      <c r="K60" s="77" t="s">
        <v>24</v>
      </c>
      <c r="L60" s="80" t="s">
        <v>109</v>
      </c>
      <c r="M60" s="81">
        <v>1</v>
      </c>
      <c r="N60" s="82">
        <v>0</v>
      </c>
      <c r="O60" s="82">
        <v>1</v>
      </c>
      <c r="P60" s="81">
        <v>1</v>
      </c>
      <c r="Q60" s="82">
        <v>1</v>
      </c>
      <c r="R60" s="83">
        <v>26</v>
      </c>
      <c r="S60" s="83">
        <v>32</v>
      </c>
      <c r="T60" s="84">
        <v>120</v>
      </c>
      <c r="U60" s="76" t="s">
        <v>293</v>
      </c>
    </row>
    <row r="61" spans="1:21" s="85" customFormat="1" ht="63.75" x14ac:dyDescent="0.2">
      <c r="A61" s="76" t="s">
        <v>412</v>
      </c>
      <c r="B61" s="76" t="s">
        <v>131</v>
      </c>
      <c r="C61" s="77" t="s">
        <v>46</v>
      </c>
      <c r="D61" s="76" t="s">
        <v>64</v>
      </c>
      <c r="E61" s="76" t="s">
        <v>49</v>
      </c>
      <c r="F61" s="79" t="s">
        <v>502</v>
      </c>
      <c r="G61" s="76" t="s">
        <v>133</v>
      </c>
      <c r="H61" s="79" t="s">
        <v>134</v>
      </c>
      <c r="I61" s="79" t="s">
        <v>142</v>
      </c>
      <c r="J61" s="77" t="s">
        <v>26</v>
      </c>
      <c r="K61" s="77" t="s">
        <v>24</v>
      </c>
      <c r="L61" s="80" t="s">
        <v>66</v>
      </c>
      <c r="M61" s="81">
        <v>25</v>
      </c>
      <c r="N61" s="82">
        <v>0</v>
      </c>
      <c r="O61" s="82">
        <v>1</v>
      </c>
      <c r="P61" s="81">
        <v>25</v>
      </c>
      <c r="Q61" s="82">
        <v>1</v>
      </c>
      <c r="R61" s="83">
        <v>45</v>
      </c>
      <c r="S61" s="83">
        <v>55.000000000000007</v>
      </c>
      <c r="T61" s="84">
        <v>90</v>
      </c>
      <c r="U61" s="76" t="s">
        <v>67</v>
      </c>
    </row>
    <row r="62" spans="1:21" s="85" customFormat="1" ht="63.75" x14ac:dyDescent="0.2">
      <c r="A62" s="76" t="s">
        <v>413</v>
      </c>
      <c r="B62" s="76" t="s">
        <v>131</v>
      </c>
      <c r="C62" s="77" t="s">
        <v>46</v>
      </c>
      <c r="D62" s="76" t="s">
        <v>64</v>
      </c>
      <c r="E62" s="76" t="s">
        <v>49</v>
      </c>
      <c r="F62" s="79" t="s">
        <v>503</v>
      </c>
      <c r="G62" s="76" t="s">
        <v>133</v>
      </c>
      <c r="H62" s="79" t="s">
        <v>134</v>
      </c>
      <c r="I62" s="79" t="s">
        <v>149</v>
      </c>
      <c r="J62" s="77" t="s">
        <v>26</v>
      </c>
      <c r="K62" s="77" t="s">
        <v>24</v>
      </c>
      <c r="L62" s="80" t="s">
        <v>66</v>
      </c>
      <c r="M62" s="81">
        <v>57</v>
      </c>
      <c r="N62" s="82">
        <v>0</v>
      </c>
      <c r="O62" s="82">
        <v>1</v>
      </c>
      <c r="P62" s="81">
        <v>57</v>
      </c>
      <c r="Q62" s="82">
        <v>1</v>
      </c>
      <c r="R62" s="83">
        <v>67.5</v>
      </c>
      <c r="S62" s="83">
        <v>82.5</v>
      </c>
      <c r="T62" s="84">
        <v>90</v>
      </c>
      <c r="U62" s="76" t="s">
        <v>67</v>
      </c>
    </row>
    <row r="63" spans="1:21" s="85" customFormat="1" ht="63.75" x14ac:dyDescent="0.2">
      <c r="A63" s="76" t="s">
        <v>414</v>
      </c>
      <c r="B63" s="76" t="s">
        <v>131</v>
      </c>
      <c r="C63" s="77" t="s">
        <v>46</v>
      </c>
      <c r="D63" s="76" t="s">
        <v>64</v>
      </c>
      <c r="E63" s="76" t="s">
        <v>49</v>
      </c>
      <c r="F63" s="79" t="s">
        <v>504</v>
      </c>
      <c r="G63" s="76" t="s">
        <v>133</v>
      </c>
      <c r="H63" s="79" t="s">
        <v>134</v>
      </c>
      <c r="I63" s="79" t="s">
        <v>275</v>
      </c>
      <c r="J63" s="77" t="s">
        <v>26</v>
      </c>
      <c r="K63" s="77" t="s">
        <v>24</v>
      </c>
      <c r="L63" s="80" t="s">
        <v>66</v>
      </c>
      <c r="M63" s="81">
        <v>21</v>
      </c>
      <c r="N63" s="82">
        <v>0</v>
      </c>
      <c r="O63" s="82">
        <v>1</v>
      </c>
      <c r="P63" s="81">
        <v>21</v>
      </c>
      <c r="Q63" s="82">
        <v>1</v>
      </c>
      <c r="R63" s="83">
        <v>56.25</v>
      </c>
      <c r="S63" s="83">
        <v>68.75</v>
      </c>
      <c r="T63" s="84">
        <v>90</v>
      </c>
      <c r="U63" s="76" t="s">
        <v>67</v>
      </c>
    </row>
    <row r="64" spans="1:21" s="85" customFormat="1" ht="63.75" x14ac:dyDescent="0.2">
      <c r="A64" s="76" t="s">
        <v>415</v>
      </c>
      <c r="B64" s="76" t="s">
        <v>131</v>
      </c>
      <c r="C64" s="77" t="s">
        <v>46</v>
      </c>
      <c r="D64" s="76" t="s">
        <v>64</v>
      </c>
      <c r="E64" s="76" t="s">
        <v>49</v>
      </c>
      <c r="F64" s="79" t="s">
        <v>505</v>
      </c>
      <c r="G64" s="76" t="s">
        <v>133</v>
      </c>
      <c r="H64" s="79" t="s">
        <v>134</v>
      </c>
      <c r="I64" s="79" t="s">
        <v>150</v>
      </c>
      <c r="J64" s="77" t="s">
        <v>26</v>
      </c>
      <c r="K64" s="77" t="s">
        <v>24</v>
      </c>
      <c r="L64" s="80" t="s">
        <v>66</v>
      </c>
      <c r="M64" s="81">
        <v>20</v>
      </c>
      <c r="N64" s="82">
        <v>0</v>
      </c>
      <c r="O64" s="82">
        <v>1</v>
      </c>
      <c r="P64" s="81">
        <v>20</v>
      </c>
      <c r="Q64" s="82">
        <v>1</v>
      </c>
      <c r="R64" s="83">
        <v>40.5</v>
      </c>
      <c r="S64" s="83">
        <v>49.5</v>
      </c>
      <c r="T64" s="84">
        <v>90</v>
      </c>
      <c r="U64" s="76" t="s">
        <v>67</v>
      </c>
    </row>
    <row r="65" spans="1:21" s="85" customFormat="1" ht="76.5" x14ac:dyDescent="0.2">
      <c r="A65" s="76" t="s">
        <v>231</v>
      </c>
      <c r="B65" s="76" t="s">
        <v>515</v>
      </c>
      <c r="C65" s="77" t="s">
        <v>30</v>
      </c>
      <c r="D65" s="76" t="s">
        <v>92</v>
      </c>
      <c r="E65" s="76" t="s">
        <v>93</v>
      </c>
      <c r="F65" s="79" t="s">
        <v>506</v>
      </c>
      <c r="G65" s="76" t="s">
        <v>102</v>
      </c>
      <c r="H65" s="79" t="s">
        <v>152</v>
      </c>
      <c r="I65" s="79" t="s">
        <v>232</v>
      </c>
      <c r="J65" s="77" t="s">
        <v>47</v>
      </c>
      <c r="K65" s="77" t="s">
        <v>24</v>
      </c>
      <c r="L65" s="80" t="s">
        <v>25</v>
      </c>
      <c r="M65" s="81">
        <v>5</v>
      </c>
      <c r="N65" s="82">
        <f>1.325/M65</f>
        <v>0.26500000000000001</v>
      </c>
      <c r="O65" s="82">
        <f>P65/M65</f>
        <v>0.73499999999999999</v>
      </c>
      <c r="P65" s="81">
        <f>5-1.325</f>
        <v>3.6749999999999998</v>
      </c>
      <c r="Q65" s="82">
        <f>N65+O65</f>
        <v>1</v>
      </c>
      <c r="R65" s="83" t="s">
        <v>233</v>
      </c>
      <c r="S65" s="83" t="s">
        <v>234</v>
      </c>
      <c r="T65" s="84">
        <v>150</v>
      </c>
      <c r="U65" s="76" t="s">
        <v>236</v>
      </c>
    </row>
    <row r="66" spans="1:21" s="85" customFormat="1" ht="63.75" x14ac:dyDescent="0.2">
      <c r="A66" s="76" t="s">
        <v>237</v>
      </c>
      <c r="B66" s="76" t="s">
        <v>151</v>
      </c>
      <c r="C66" s="77" t="s">
        <v>30</v>
      </c>
      <c r="D66" s="76" t="s">
        <v>92</v>
      </c>
      <c r="E66" s="76" t="s">
        <v>93</v>
      </c>
      <c r="F66" s="79" t="s">
        <v>239</v>
      </c>
      <c r="G66" s="76" t="s">
        <v>102</v>
      </c>
      <c r="H66" s="79" t="s">
        <v>152</v>
      </c>
      <c r="I66" s="79" t="s">
        <v>153</v>
      </c>
      <c r="J66" s="77" t="s">
        <v>47</v>
      </c>
      <c r="K66" s="77" t="s">
        <v>24</v>
      </c>
      <c r="L66" s="80" t="s">
        <v>25</v>
      </c>
      <c r="M66" s="81">
        <v>3</v>
      </c>
      <c r="N66" s="82">
        <f>2.64/M66</f>
        <v>0.88</v>
      </c>
      <c r="O66" s="82">
        <f>P66/M66</f>
        <v>0.11999999999999995</v>
      </c>
      <c r="P66" s="81">
        <f>3-2.64</f>
        <v>0.35999999999999988</v>
      </c>
      <c r="Q66" s="82">
        <f>N66+O66</f>
        <v>1</v>
      </c>
      <c r="R66" s="83" t="s">
        <v>240</v>
      </c>
      <c r="S66" s="83" t="s">
        <v>241</v>
      </c>
      <c r="T66" s="84">
        <v>90</v>
      </c>
      <c r="U66" s="76" t="s">
        <v>236</v>
      </c>
    </row>
    <row r="67" spans="1:21" s="85" customFormat="1" ht="63.75" x14ac:dyDescent="0.2">
      <c r="A67" s="76" t="s">
        <v>416</v>
      </c>
      <c r="B67" s="76" t="s">
        <v>151</v>
      </c>
      <c r="C67" s="77" t="s">
        <v>46</v>
      </c>
      <c r="D67" s="76" t="s">
        <v>64</v>
      </c>
      <c r="E67" s="76" t="s">
        <v>49</v>
      </c>
      <c r="F67" s="79" t="s">
        <v>278</v>
      </c>
      <c r="G67" s="76" t="s">
        <v>102</v>
      </c>
      <c r="H67" s="79" t="s">
        <v>238</v>
      </c>
      <c r="I67" s="79" t="s">
        <v>154</v>
      </c>
      <c r="J67" s="77" t="s">
        <v>26</v>
      </c>
      <c r="K67" s="77" t="s">
        <v>24</v>
      </c>
      <c r="L67" s="80" t="s">
        <v>25</v>
      </c>
      <c r="M67" s="81">
        <v>2.298</v>
      </c>
      <c r="N67" s="82">
        <v>0</v>
      </c>
      <c r="O67" s="82">
        <v>1</v>
      </c>
      <c r="P67" s="81">
        <v>2.298</v>
      </c>
      <c r="Q67" s="82">
        <v>1</v>
      </c>
      <c r="R67" s="83">
        <v>134</v>
      </c>
      <c r="S67" s="83">
        <v>133</v>
      </c>
      <c r="T67" s="84">
        <v>120</v>
      </c>
      <c r="U67" s="76" t="s">
        <v>311</v>
      </c>
    </row>
    <row r="68" spans="1:21" s="85" customFormat="1" ht="63.75" x14ac:dyDescent="0.2">
      <c r="A68" s="76" t="s">
        <v>417</v>
      </c>
      <c r="B68" s="76" t="s">
        <v>151</v>
      </c>
      <c r="C68" s="77" t="s">
        <v>46</v>
      </c>
      <c r="D68" s="76" t="s">
        <v>64</v>
      </c>
      <c r="E68" s="76" t="s">
        <v>49</v>
      </c>
      <c r="F68" s="79" t="s">
        <v>279</v>
      </c>
      <c r="G68" s="76" t="s">
        <v>102</v>
      </c>
      <c r="H68" s="79" t="s">
        <v>238</v>
      </c>
      <c r="I68" s="79" t="s">
        <v>155</v>
      </c>
      <c r="J68" s="77" t="s">
        <v>26</v>
      </c>
      <c r="K68" s="77" t="s">
        <v>24</v>
      </c>
      <c r="L68" s="80" t="s">
        <v>25</v>
      </c>
      <c r="M68" s="81">
        <v>3.2</v>
      </c>
      <c r="N68" s="82">
        <v>0</v>
      </c>
      <c r="O68" s="82">
        <v>1</v>
      </c>
      <c r="P68" s="81">
        <v>3.2</v>
      </c>
      <c r="Q68" s="82">
        <v>1</v>
      </c>
      <c r="R68" s="83">
        <v>153</v>
      </c>
      <c r="S68" s="83">
        <v>162</v>
      </c>
      <c r="T68" s="84">
        <v>120</v>
      </c>
      <c r="U68" s="76" t="s">
        <v>311</v>
      </c>
    </row>
    <row r="69" spans="1:21" s="85" customFormat="1" ht="63.75" x14ac:dyDescent="0.2">
      <c r="A69" s="76" t="s">
        <v>418</v>
      </c>
      <c r="B69" s="76" t="s">
        <v>151</v>
      </c>
      <c r="C69" s="77" t="s">
        <v>46</v>
      </c>
      <c r="D69" s="76" t="s">
        <v>64</v>
      </c>
      <c r="E69" s="76" t="s">
        <v>49</v>
      </c>
      <c r="F69" s="79" t="s">
        <v>280</v>
      </c>
      <c r="G69" s="76" t="s">
        <v>102</v>
      </c>
      <c r="H69" s="79" t="s">
        <v>238</v>
      </c>
      <c r="I69" s="79" t="s">
        <v>156</v>
      </c>
      <c r="J69" s="77" t="s">
        <v>26</v>
      </c>
      <c r="K69" s="77" t="s">
        <v>24</v>
      </c>
      <c r="L69" s="80" t="s">
        <v>25</v>
      </c>
      <c r="M69" s="81">
        <v>1.35</v>
      </c>
      <c r="N69" s="82">
        <v>0</v>
      </c>
      <c r="O69" s="82">
        <v>1</v>
      </c>
      <c r="P69" s="81">
        <v>1.35</v>
      </c>
      <c r="Q69" s="82">
        <v>1</v>
      </c>
      <c r="R69" s="83" t="s">
        <v>157</v>
      </c>
      <c r="S69" s="83" t="s">
        <v>158</v>
      </c>
      <c r="T69" s="84">
        <v>100</v>
      </c>
      <c r="U69" s="76" t="s">
        <v>311</v>
      </c>
    </row>
    <row r="70" spans="1:21" s="85" customFormat="1" ht="63.75" x14ac:dyDescent="0.2">
      <c r="A70" s="76" t="s">
        <v>419</v>
      </c>
      <c r="B70" s="76" t="s">
        <v>151</v>
      </c>
      <c r="C70" s="77" t="s">
        <v>46</v>
      </c>
      <c r="D70" s="76" t="s">
        <v>64</v>
      </c>
      <c r="E70" s="76" t="s">
        <v>49</v>
      </c>
      <c r="F70" s="79" t="s">
        <v>507</v>
      </c>
      <c r="G70" s="76" t="s">
        <v>102</v>
      </c>
      <c r="H70" s="79" t="s">
        <v>238</v>
      </c>
      <c r="I70" s="79" t="s">
        <v>159</v>
      </c>
      <c r="J70" s="77" t="s">
        <v>60</v>
      </c>
      <c r="K70" s="77" t="s">
        <v>24</v>
      </c>
      <c r="L70" s="80" t="s">
        <v>25</v>
      </c>
      <c r="M70" s="81">
        <v>8350</v>
      </c>
      <c r="N70" s="82">
        <v>0</v>
      </c>
      <c r="O70" s="82">
        <v>0.60215568862275448</v>
      </c>
      <c r="P70" s="81">
        <v>5028</v>
      </c>
      <c r="Q70" s="82">
        <v>0.60215568862275448</v>
      </c>
      <c r="R70" s="83">
        <v>909</v>
      </c>
      <c r="S70" s="83">
        <v>890</v>
      </c>
      <c r="T70" s="84">
        <v>140</v>
      </c>
      <c r="U70" s="76" t="s">
        <v>311</v>
      </c>
    </row>
    <row r="71" spans="1:21" s="85" customFormat="1" ht="63.75" x14ac:dyDescent="0.2">
      <c r="A71" s="76" t="s">
        <v>420</v>
      </c>
      <c r="B71" s="76" t="s">
        <v>151</v>
      </c>
      <c r="C71" s="77" t="s">
        <v>46</v>
      </c>
      <c r="D71" s="76" t="s">
        <v>64</v>
      </c>
      <c r="E71" s="76" t="s">
        <v>49</v>
      </c>
      <c r="F71" s="79" t="s">
        <v>281</v>
      </c>
      <c r="G71" s="76" t="s">
        <v>102</v>
      </c>
      <c r="H71" s="79" t="s">
        <v>238</v>
      </c>
      <c r="I71" s="79" t="s">
        <v>160</v>
      </c>
      <c r="J71" s="77" t="s">
        <v>26</v>
      </c>
      <c r="K71" s="77" t="s">
        <v>24</v>
      </c>
      <c r="L71" s="80" t="s">
        <v>25</v>
      </c>
      <c r="M71" s="81">
        <v>1.7</v>
      </c>
      <c r="N71" s="82">
        <v>0</v>
      </c>
      <c r="O71" s="82">
        <v>1</v>
      </c>
      <c r="P71" s="81">
        <v>1.7</v>
      </c>
      <c r="Q71" s="82">
        <v>1</v>
      </c>
      <c r="R71" s="83">
        <v>102</v>
      </c>
      <c r="S71" s="83">
        <v>90</v>
      </c>
      <c r="T71" s="84">
        <v>70</v>
      </c>
      <c r="U71" s="76" t="s">
        <v>311</v>
      </c>
    </row>
    <row r="72" spans="1:21" s="85" customFormat="1" ht="63.75" x14ac:dyDescent="0.2">
      <c r="A72" s="76" t="s">
        <v>421</v>
      </c>
      <c r="B72" s="76" t="s">
        <v>151</v>
      </c>
      <c r="C72" s="77" t="s">
        <v>46</v>
      </c>
      <c r="D72" s="76" t="s">
        <v>64</v>
      </c>
      <c r="E72" s="76" t="s">
        <v>49</v>
      </c>
      <c r="F72" s="79" t="s">
        <v>282</v>
      </c>
      <c r="G72" s="76" t="s">
        <v>102</v>
      </c>
      <c r="H72" s="79" t="s">
        <v>238</v>
      </c>
      <c r="I72" s="79" t="s">
        <v>161</v>
      </c>
      <c r="J72" s="77" t="s">
        <v>26</v>
      </c>
      <c r="K72" s="77" t="s">
        <v>24</v>
      </c>
      <c r="L72" s="80" t="s">
        <v>25</v>
      </c>
      <c r="M72" s="81">
        <v>2.6</v>
      </c>
      <c r="N72" s="82">
        <v>0</v>
      </c>
      <c r="O72" s="82">
        <v>1</v>
      </c>
      <c r="P72" s="81">
        <v>2.6</v>
      </c>
      <c r="Q72" s="82">
        <v>1</v>
      </c>
      <c r="R72" s="83">
        <v>146</v>
      </c>
      <c r="S72" s="83">
        <v>137</v>
      </c>
      <c r="T72" s="84">
        <v>120</v>
      </c>
      <c r="U72" s="76" t="s">
        <v>311</v>
      </c>
    </row>
    <row r="73" spans="1:21" s="85" customFormat="1" ht="89.25" x14ac:dyDescent="0.2">
      <c r="A73" s="76" t="s">
        <v>422</v>
      </c>
      <c r="B73" s="76" t="s">
        <v>151</v>
      </c>
      <c r="C73" s="77" t="s">
        <v>55</v>
      </c>
      <c r="D73" s="78" t="s">
        <v>224</v>
      </c>
      <c r="E73" s="76" t="s">
        <v>132</v>
      </c>
      <c r="F73" s="79" t="s">
        <v>300</v>
      </c>
      <c r="G73" s="76" t="s">
        <v>102</v>
      </c>
      <c r="H73" s="79" t="s">
        <v>238</v>
      </c>
      <c r="I73" s="79" t="s">
        <v>465</v>
      </c>
      <c r="J73" s="77" t="s">
        <v>26</v>
      </c>
      <c r="K73" s="77" t="s">
        <v>24</v>
      </c>
      <c r="L73" s="80" t="s">
        <v>91</v>
      </c>
      <c r="M73" s="81">
        <v>1</v>
      </c>
      <c r="N73" s="82">
        <v>0</v>
      </c>
      <c r="O73" s="82">
        <v>1</v>
      </c>
      <c r="P73" s="81">
        <v>1</v>
      </c>
      <c r="Q73" s="82">
        <v>1</v>
      </c>
      <c r="R73" s="83" t="s">
        <v>466</v>
      </c>
      <c r="S73" s="83" t="s">
        <v>467</v>
      </c>
      <c r="T73" s="84">
        <v>150</v>
      </c>
      <c r="U73" s="76" t="s">
        <v>136</v>
      </c>
    </row>
    <row r="74" spans="1:21" s="85" customFormat="1" ht="63.75" x14ac:dyDescent="0.2">
      <c r="A74" s="76" t="s">
        <v>423</v>
      </c>
      <c r="B74" s="76" t="s">
        <v>151</v>
      </c>
      <c r="C74" s="77" t="s">
        <v>55</v>
      </c>
      <c r="D74" s="78" t="s">
        <v>56</v>
      </c>
      <c r="E74" s="76" t="s">
        <v>49</v>
      </c>
      <c r="F74" s="79" t="s">
        <v>301</v>
      </c>
      <c r="G74" s="76" t="s">
        <v>102</v>
      </c>
      <c r="H74" s="79" t="s">
        <v>238</v>
      </c>
      <c r="I74" s="79" t="s">
        <v>161</v>
      </c>
      <c r="J74" s="77" t="s">
        <v>26</v>
      </c>
      <c r="K74" s="77" t="s">
        <v>24</v>
      </c>
      <c r="L74" s="80" t="s">
        <v>29</v>
      </c>
      <c r="M74" s="81">
        <v>1</v>
      </c>
      <c r="N74" s="82">
        <v>0</v>
      </c>
      <c r="O74" s="82">
        <v>1</v>
      </c>
      <c r="P74" s="81">
        <v>1</v>
      </c>
      <c r="Q74" s="82">
        <v>1</v>
      </c>
      <c r="R74" s="83">
        <v>146</v>
      </c>
      <c r="S74" s="83">
        <v>137</v>
      </c>
      <c r="T74" s="84">
        <v>60</v>
      </c>
      <c r="U74" s="76" t="s">
        <v>58</v>
      </c>
    </row>
    <row r="75" spans="1:21" s="85" customFormat="1" ht="63.75" x14ac:dyDescent="0.2">
      <c r="A75" s="76" t="s">
        <v>424</v>
      </c>
      <c r="B75" s="76" t="s">
        <v>151</v>
      </c>
      <c r="C75" s="77" t="s">
        <v>27</v>
      </c>
      <c r="D75" s="78" t="s">
        <v>56</v>
      </c>
      <c r="E75" s="76" t="s">
        <v>49</v>
      </c>
      <c r="F75" s="79" t="s">
        <v>294</v>
      </c>
      <c r="G75" s="76" t="s">
        <v>102</v>
      </c>
      <c r="H75" s="79" t="s">
        <v>238</v>
      </c>
      <c r="I75" s="79" t="s">
        <v>160</v>
      </c>
      <c r="J75" s="77" t="s">
        <v>26</v>
      </c>
      <c r="K75" s="77" t="s">
        <v>24</v>
      </c>
      <c r="L75" s="80" t="s">
        <v>228</v>
      </c>
      <c r="M75" s="81">
        <v>300</v>
      </c>
      <c r="N75" s="82">
        <v>0</v>
      </c>
      <c r="O75" s="82">
        <v>1</v>
      </c>
      <c r="P75" s="81">
        <v>300</v>
      </c>
      <c r="Q75" s="82">
        <v>1</v>
      </c>
      <c r="R75" s="83">
        <v>38</v>
      </c>
      <c r="S75" s="83">
        <v>40</v>
      </c>
      <c r="T75" s="84">
        <v>60</v>
      </c>
      <c r="U75" s="76" t="s">
        <v>162</v>
      </c>
    </row>
    <row r="76" spans="1:21" s="85" customFormat="1" ht="63.75" x14ac:dyDescent="0.2">
      <c r="A76" s="76" t="s">
        <v>425</v>
      </c>
      <c r="B76" s="76" t="s">
        <v>151</v>
      </c>
      <c r="C76" s="77" t="s">
        <v>46</v>
      </c>
      <c r="D76" s="76" t="s">
        <v>180</v>
      </c>
      <c r="E76" s="76" t="s">
        <v>49</v>
      </c>
      <c r="F76" s="79" t="s">
        <v>326</v>
      </c>
      <c r="G76" s="76" t="s">
        <v>102</v>
      </c>
      <c r="H76" s="79" t="s">
        <v>238</v>
      </c>
      <c r="I76" s="79" t="s">
        <v>319</v>
      </c>
      <c r="J76" s="77" t="s">
        <v>26</v>
      </c>
      <c r="K76" s="77" t="s">
        <v>24</v>
      </c>
      <c r="L76" s="80" t="s">
        <v>25</v>
      </c>
      <c r="M76" s="81">
        <v>1.45</v>
      </c>
      <c r="N76" s="82">
        <v>0</v>
      </c>
      <c r="O76" s="82">
        <v>1</v>
      </c>
      <c r="P76" s="81">
        <v>1.45</v>
      </c>
      <c r="Q76" s="82">
        <v>1</v>
      </c>
      <c r="R76" s="83">
        <v>48</v>
      </c>
      <c r="S76" s="83">
        <v>47</v>
      </c>
      <c r="T76" s="84">
        <v>70</v>
      </c>
      <c r="U76" s="76" t="s">
        <v>311</v>
      </c>
    </row>
    <row r="77" spans="1:21" s="85" customFormat="1" ht="63.75" x14ac:dyDescent="0.2">
      <c r="A77" s="76" t="s">
        <v>426</v>
      </c>
      <c r="B77" s="76" t="s">
        <v>151</v>
      </c>
      <c r="C77" s="77" t="s">
        <v>46</v>
      </c>
      <c r="D77" s="76" t="s">
        <v>180</v>
      </c>
      <c r="E77" s="76" t="s">
        <v>49</v>
      </c>
      <c r="F77" s="79" t="s">
        <v>479</v>
      </c>
      <c r="G77" s="76" t="s">
        <v>102</v>
      </c>
      <c r="H77" s="79" t="s">
        <v>152</v>
      </c>
      <c r="I77" s="79" t="s">
        <v>163</v>
      </c>
      <c r="J77" s="77" t="s">
        <v>26</v>
      </c>
      <c r="K77" s="77" t="s">
        <v>24</v>
      </c>
      <c r="L77" s="80" t="s">
        <v>25</v>
      </c>
      <c r="M77" s="81">
        <v>1.86</v>
      </c>
      <c r="N77" s="82">
        <v>0</v>
      </c>
      <c r="O77" s="82">
        <v>1</v>
      </c>
      <c r="P77" s="81">
        <v>1.86</v>
      </c>
      <c r="Q77" s="82">
        <v>1</v>
      </c>
      <c r="R77" s="83">
        <v>197</v>
      </c>
      <c r="S77" s="83">
        <v>233</v>
      </c>
      <c r="T77" s="84">
        <v>120</v>
      </c>
      <c r="U77" s="76" t="s">
        <v>311</v>
      </c>
    </row>
    <row r="78" spans="1:21" s="85" customFormat="1" ht="63.75" x14ac:dyDescent="0.2">
      <c r="A78" s="76" t="s">
        <v>317</v>
      </c>
      <c r="B78" s="76" t="s">
        <v>164</v>
      </c>
      <c r="C78" s="77" t="s">
        <v>40</v>
      </c>
      <c r="D78" s="76" t="s">
        <v>41</v>
      </c>
      <c r="E78" s="76" t="s">
        <v>78</v>
      </c>
      <c r="F78" s="79" t="s">
        <v>480</v>
      </c>
      <c r="G78" s="76" t="s">
        <v>102</v>
      </c>
      <c r="H78" s="79" t="s">
        <v>165</v>
      </c>
      <c r="I78" s="79" t="s">
        <v>166</v>
      </c>
      <c r="J78" s="77" t="s">
        <v>26</v>
      </c>
      <c r="K78" s="77" t="s">
        <v>24</v>
      </c>
      <c r="L78" s="80" t="s">
        <v>25</v>
      </c>
      <c r="M78" s="81">
        <v>3.355</v>
      </c>
      <c r="N78" s="82">
        <v>0</v>
      </c>
      <c r="O78" s="82">
        <v>1</v>
      </c>
      <c r="P78" s="81">
        <v>3.355</v>
      </c>
      <c r="Q78" s="82">
        <v>1</v>
      </c>
      <c r="R78" s="83">
        <v>207</v>
      </c>
      <c r="S78" s="83">
        <v>202</v>
      </c>
      <c r="T78" s="84"/>
      <c r="U78" s="76" t="s">
        <v>86</v>
      </c>
    </row>
    <row r="79" spans="1:21" s="85" customFormat="1" ht="63.75" x14ac:dyDescent="0.2">
      <c r="A79" s="76" t="s">
        <v>81</v>
      </c>
      <c r="B79" s="76" t="s">
        <v>515</v>
      </c>
      <c r="C79" s="77" t="s">
        <v>40</v>
      </c>
      <c r="D79" s="76" t="s">
        <v>41</v>
      </c>
      <c r="E79" s="76" t="s">
        <v>78</v>
      </c>
      <c r="F79" s="79" t="s">
        <v>481</v>
      </c>
      <c r="G79" s="76" t="s">
        <v>102</v>
      </c>
      <c r="H79" s="79" t="s">
        <v>165</v>
      </c>
      <c r="I79" s="79" t="s">
        <v>167</v>
      </c>
      <c r="J79" s="77" t="s">
        <v>26</v>
      </c>
      <c r="K79" s="77" t="s">
        <v>24</v>
      </c>
      <c r="L79" s="80" t="s">
        <v>25</v>
      </c>
      <c r="M79" s="81">
        <v>2.4060000000000001</v>
      </c>
      <c r="N79" s="82">
        <v>0</v>
      </c>
      <c r="O79" s="82">
        <v>1</v>
      </c>
      <c r="P79" s="81">
        <v>2.4060000000000001</v>
      </c>
      <c r="Q79" s="82">
        <v>1</v>
      </c>
      <c r="R79" s="83">
        <v>209</v>
      </c>
      <c r="S79" s="83">
        <v>192</v>
      </c>
      <c r="T79" s="84"/>
      <c r="U79" s="76" t="s">
        <v>86</v>
      </c>
    </row>
    <row r="80" spans="1:21" s="85" customFormat="1" ht="102" x14ac:dyDescent="0.2">
      <c r="A80" s="76" t="s">
        <v>427</v>
      </c>
      <c r="B80" s="76" t="s">
        <v>164</v>
      </c>
      <c r="C80" s="77" t="s">
        <v>46</v>
      </c>
      <c r="D80" s="76" t="s">
        <v>64</v>
      </c>
      <c r="E80" s="76" t="s">
        <v>49</v>
      </c>
      <c r="F80" s="79" t="s">
        <v>283</v>
      </c>
      <c r="G80" s="76" t="s">
        <v>102</v>
      </c>
      <c r="H80" s="79" t="s">
        <v>165</v>
      </c>
      <c r="I80" s="79" t="s">
        <v>168</v>
      </c>
      <c r="J80" s="77" t="s">
        <v>26</v>
      </c>
      <c r="K80" s="77" t="s">
        <v>24</v>
      </c>
      <c r="L80" s="80" t="s">
        <v>66</v>
      </c>
      <c r="M80" s="81">
        <v>31</v>
      </c>
      <c r="N80" s="82">
        <v>0</v>
      </c>
      <c r="O80" s="82">
        <v>1</v>
      </c>
      <c r="P80" s="81">
        <v>31</v>
      </c>
      <c r="Q80" s="82">
        <v>1</v>
      </c>
      <c r="R80" s="83">
        <v>36</v>
      </c>
      <c r="S80" s="83">
        <v>44</v>
      </c>
      <c r="T80" s="84">
        <v>70</v>
      </c>
      <c r="U80" s="76" t="s">
        <v>67</v>
      </c>
    </row>
    <row r="81" spans="1:21" s="85" customFormat="1" ht="63.75" x14ac:dyDescent="0.2">
      <c r="A81" s="76" t="s">
        <v>428</v>
      </c>
      <c r="B81" s="76" t="s">
        <v>164</v>
      </c>
      <c r="C81" s="77" t="s">
        <v>46</v>
      </c>
      <c r="D81" s="76" t="s">
        <v>64</v>
      </c>
      <c r="E81" s="76" t="s">
        <v>49</v>
      </c>
      <c r="F81" s="79" t="s">
        <v>284</v>
      </c>
      <c r="G81" s="76" t="s">
        <v>102</v>
      </c>
      <c r="H81" s="79" t="s">
        <v>165</v>
      </c>
      <c r="I81" s="79" t="s">
        <v>169</v>
      </c>
      <c r="J81" s="77" t="s">
        <v>26</v>
      </c>
      <c r="K81" s="77" t="s">
        <v>24</v>
      </c>
      <c r="L81" s="80" t="s">
        <v>66</v>
      </c>
      <c r="M81" s="81">
        <v>8</v>
      </c>
      <c r="N81" s="82">
        <v>0</v>
      </c>
      <c r="O81" s="82">
        <v>1</v>
      </c>
      <c r="P81" s="81">
        <v>8</v>
      </c>
      <c r="Q81" s="82">
        <v>1</v>
      </c>
      <c r="R81" s="83">
        <v>44</v>
      </c>
      <c r="S81" s="83">
        <v>52</v>
      </c>
      <c r="T81" s="84">
        <v>60</v>
      </c>
      <c r="U81" s="76" t="s">
        <v>67</v>
      </c>
    </row>
    <row r="82" spans="1:21" s="85" customFormat="1" ht="63.75" x14ac:dyDescent="0.2">
      <c r="A82" s="76" t="s">
        <v>429</v>
      </c>
      <c r="B82" s="76" t="s">
        <v>164</v>
      </c>
      <c r="C82" s="77" t="s">
        <v>46</v>
      </c>
      <c r="D82" s="76" t="s">
        <v>64</v>
      </c>
      <c r="E82" s="76" t="s">
        <v>49</v>
      </c>
      <c r="F82" s="79" t="s">
        <v>285</v>
      </c>
      <c r="G82" s="76" t="s">
        <v>102</v>
      </c>
      <c r="H82" s="79" t="s">
        <v>165</v>
      </c>
      <c r="I82" s="79" t="s">
        <v>170</v>
      </c>
      <c r="J82" s="77" t="s">
        <v>26</v>
      </c>
      <c r="K82" s="77" t="s">
        <v>24</v>
      </c>
      <c r="L82" s="80" t="s">
        <v>66</v>
      </c>
      <c r="M82" s="81">
        <v>11</v>
      </c>
      <c r="N82" s="82">
        <v>0</v>
      </c>
      <c r="O82" s="82">
        <v>1</v>
      </c>
      <c r="P82" s="81">
        <v>11</v>
      </c>
      <c r="Q82" s="82">
        <v>1</v>
      </c>
      <c r="R82" s="83">
        <v>68</v>
      </c>
      <c r="S82" s="83">
        <v>94</v>
      </c>
      <c r="T82" s="84">
        <v>60</v>
      </c>
      <c r="U82" s="76" t="s">
        <v>67</v>
      </c>
    </row>
    <row r="83" spans="1:21" s="85" customFormat="1" ht="63.75" x14ac:dyDescent="0.2">
      <c r="A83" s="76" t="s">
        <v>430</v>
      </c>
      <c r="B83" s="76" t="s">
        <v>164</v>
      </c>
      <c r="C83" s="77" t="s">
        <v>46</v>
      </c>
      <c r="D83" s="76" t="s">
        <v>64</v>
      </c>
      <c r="E83" s="76" t="s">
        <v>49</v>
      </c>
      <c r="F83" s="79" t="s">
        <v>286</v>
      </c>
      <c r="G83" s="76" t="s">
        <v>102</v>
      </c>
      <c r="H83" s="79" t="s">
        <v>165</v>
      </c>
      <c r="I83" s="79" t="s">
        <v>167</v>
      </c>
      <c r="J83" s="77" t="s">
        <v>26</v>
      </c>
      <c r="K83" s="77" t="s">
        <v>24</v>
      </c>
      <c r="L83" s="80" t="s">
        <v>66</v>
      </c>
      <c r="M83" s="81">
        <v>7</v>
      </c>
      <c r="N83" s="82">
        <v>0</v>
      </c>
      <c r="O83" s="82">
        <v>1</v>
      </c>
      <c r="P83" s="81">
        <v>7</v>
      </c>
      <c r="Q83" s="82">
        <v>1</v>
      </c>
      <c r="R83" s="83">
        <v>36</v>
      </c>
      <c r="S83" s="83">
        <v>42</v>
      </c>
      <c r="T83" s="84">
        <v>60</v>
      </c>
      <c r="U83" s="76" t="s">
        <v>67</v>
      </c>
    </row>
    <row r="84" spans="1:21" s="85" customFormat="1" ht="63.75" x14ac:dyDescent="0.2">
      <c r="A84" s="76" t="s">
        <v>431</v>
      </c>
      <c r="B84" s="76" t="s">
        <v>164</v>
      </c>
      <c r="C84" s="77" t="s">
        <v>27</v>
      </c>
      <c r="D84" s="78" t="s">
        <v>56</v>
      </c>
      <c r="E84" s="76" t="s">
        <v>49</v>
      </c>
      <c r="F84" s="79" t="s">
        <v>295</v>
      </c>
      <c r="G84" s="76" t="s">
        <v>102</v>
      </c>
      <c r="H84" s="79" t="s">
        <v>165</v>
      </c>
      <c r="I84" s="79" t="s">
        <v>168</v>
      </c>
      <c r="J84" s="77" t="s">
        <v>26</v>
      </c>
      <c r="K84" s="77" t="s">
        <v>24</v>
      </c>
      <c r="L84" s="80" t="s">
        <v>171</v>
      </c>
      <c r="M84" s="81">
        <v>1</v>
      </c>
      <c r="N84" s="82">
        <v>0</v>
      </c>
      <c r="O84" s="82">
        <v>1</v>
      </c>
      <c r="P84" s="81">
        <v>1</v>
      </c>
      <c r="Q84" s="82">
        <v>1</v>
      </c>
      <c r="R84" s="83">
        <v>128</v>
      </c>
      <c r="S84" s="83">
        <v>190</v>
      </c>
      <c r="T84" s="84">
        <v>100</v>
      </c>
      <c r="U84" s="76" t="s">
        <v>54</v>
      </c>
    </row>
    <row r="85" spans="1:21" s="85" customFormat="1" ht="63.75" x14ac:dyDescent="0.2">
      <c r="A85" s="76" t="s">
        <v>432</v>
      </c>
      <c r="B85" s="76" t="s">
        <v>164</v>
      </c>
      <c r="C85" s="77" t="s">
        <v>27</v>
      </c>
      <c r="D85" s="78" t="s">
        <v>56</v>
      </c>
      <c r="E85" s="76" t="s">
        <v>49</v>
      </c>
      <c r="F85" s="79" t="s">
        <v>296</v>
      </c>
      <c r="G85" s="76" t="s">
        <v>102</v>
      </c>
      <c r="H85" s="79" t="s">
        <v>165</v>
      </c>
      <c r="I85" s="79" t="s">
        <v>169</v>
      </c>
      <c r="J85" s="77" t="s">
        <v>26</v>
      </c>
      <c r="K85" s="77" t="s">
        <v>24</v>
      </c>
      <c r="L85" s="80" t="s">
        <v>29</v>
      </c>
      <c r="M85" s="81">
        <v>1</v>
      </c>
      <c r="N85" s="82">
        <v>0</v>
      </c>
      <c r="O85" s="82">
        <v>1</v>
      </c>
      <c r="P85" s="81">
        <v>1</v>
      </c>
      <c r="Q85" s="82">
        <v>1</v>
      </c>
      <c r="R85" s="83">
        <v>154</v>
      </c>
      <c r="S85" s="83">
        <v>176</v>
      </c>
      <c r="T85" s="84">
        <v>120</v>
      </c>
      <c r="U85" s="76" t="s">
        <v>54</v>
      </c>
    </row>
    <row r="86" spans="1:21" s="85" customFormat="1" ht="63.75" x14ac:dyDescent="0.2">
      <c r="A86" s="76" t="s">
        <v>433</v>
      </c>
      <c r="B86" s="76" t="s">
        <v>164</v>
      </c>
      <c r="C86" s="77" t="s">
        <v>55</v>
      </c>
      <c r="D86" s="78" t="s">
        <v>56</v>
      </c>
      <c r="E86" s="76" t="s">
        <v>49</v>
      </c>
      <c r="F86" s="79" t="s">
        <v>508</v>
      </c>
      <c r="G86" s="76" t="s">
        <v>102</v>
      </c>
      <c r="H86" s="79" t="s">
        <v>165</v>
      </c>
      <c r="I86" s="79" t="s">
        <v>168</v>
      </c>
      <c r="J86" s="77" t="s">
        <v>26</v>
      </c>
      <c r="K86" s="77" t="s">
        <v>24</v>
      </c>
      <c r="L86" s="80" t="s">
        <v>171</v>
      </c>
      <c r="M86" s="81">
        <v>1</v>
      </c>
      <c r="N86" s="82">
        <v>0</v>
      </c>
      <c r="O86" s="82">
        <v>1</v>
      </c>
      <c r="P86" s="81">
        <v>1</v>
      </c>
      <c r="Q86" s="82">
        <v>1</v>
      </c>
      <c r="R86" s="83">
        <v>228</v>
      </c>
      <c r="S86" s="83">
        <v>254</v>
      </c>
      <c r="T86" s="84">
        <v>120</v>
      </c>
      <c r="U86" s="76" t="s">
        <v>58</v>
      </c>
    </row>
    <row r="87" spans="1:21" s="85" customFormat="1" ht="76.5" x14ac:dyDescent="0.2">
      <c r="A87" s="76" t="s">
        <v>434</v>
      </c>
      <c r="B87" s="76" t="s">
        <v>164</v>
      </c>
      <c r="C87" s="77" t="s">
        <v>55</v>
      </c>
      <c r="D87" s="78" t="s">
        <v>28</v>
      </c>
      <c r="E87" s="76" t="s">
        <v>23</v>
      </c>
      <c r="F87" s="79" t="s">
        <v>509</v>
      </c>
      <c r="G87" s="76" t="s">
        <v>102</v>
      </c>
      <c r="H87" s="79" t="s">
        <v>165</v>
      </c>
      <c r="I87" s="79" t="s">
        <v>166</v>
      </c>
      <c r="J87" s="77" t="s">
        <v>26</v>
      </c>
      <c r="K87" s="77" t="s">
        <v>24</v>
      </c>
      <c r="L87" s="80" t="s">
        <v>29</v>
      </c>
      <c r="M87" s="81">
        <v>1</v>
      </c>
      <c r="N87" s="82">
        <v>0</v>
      </c>
      <c r="O87" s="82">
        <v>1</v>
      </c>
      <c r="P87" s="81">
        <v>1</v>
      </c>
      <c r="Q87" s="82">
        <v>1</v>
      </c>
      <c r="R87" s="83">
        <v>207</v>
      </c>
      <c r="S87" s="83">
        <v>202</v>
      </c>
      <c r="T87" s="84">
        <v>150</v>
      </c>
      <c r="U87" s="76" t="s">
        <v>486</v>
      </c>
    </row>
    <row r="88" spans="1:21" s="85" customFormat="1" ht="76.5" x14ac:dyDescent="0.2">
      <c r="A88" s="76" t="s">
        <v>435</v>
      </c>
      <c r="B88" s="76" t="s">
        <v>164</v>
      </c>
      <c r="C88" s="77" t="s">
        <v>55</v>
      </c>
      <c r="D88" s="78" t="s">
        <v>28</v>
      </c>
      <c r="E88" s="76" t="s">
        <v>23</v>
      </c>
      <c r="F88" s="79" t="s">
        <v>510</v>
      </c>
      <c r="G88" s="76" t="s">
        <v>102</v>
      </c>
      <c r="H88" s="79" t="s">
        <v>165</v>
      </c>
      <c r="I88" s="79" t="s">
        <v>167</v>
      </c>
      <c r="J88" s="77" t="s">
        <v>26</v>
      </c>
      <c r="K88" s="77" t="s">
        <v>24</v>
      </c>
      <c r="L88" s="80" t="s">
        <v>29</v>
      </c>
      <c r="M88" s="81">
        <v>1</v>
      </c>
      <c r="N88" s="82">
        <v>0</v>
      </c>
      <c r="O88" s="82">
        <v>1</v>
      </c>
      <c r="P88" s="81">
        <v>1</v>
      </c>
      <c r="Q88" s="82">
        <v>1</v>
      </c>
      <c r="R88" s="83">
        <v>209</v>
      </c>
      <c r="S88" s="83">
        <v>192</v>
      </c>
      <c r="T88" s="84">
        <v>150</v>
      </c>
      <c r="U88" s="76" t="s">
        <v>486</v>
      </c>
    </row>
    <row r="89" spans="1:21" s="85" customFormat="1" ht="63.75" x14ac:dyDescent="0.2">
      <c r="A89" s="76" t="s">
        <v>436</v>
      </c>
      <c r="B89" s="76" t="s">
        <v>172</v>
      </c>
      <c r="C89" s="77" t="s">
        <v>55</v>
      </c>
      <c r="D89" s="78" t="s">
        <v>28</v>
      </c>
      <c r="E89" s="76" t="s">
        <v>23</v>
      </c>
      <c r="F89" s="79" t="s">
        <v>352</v>
      </c>
      <c r="G89" s="76" t="s">
        <v>102</v>
      </c>
      <c r="H89" s="79" t="s">
        <v>173</v>
      </c>
      <c r="I89" s="79" t="s">
        <v>174</v>
      </c>
      <c r="J89" s="77" t="s">
        <v>175</v>
      </c>
      <c r="K89" s="77" t="s">
        <v>24</v>
      </c>
      <c r="L89" s="80" t="s">
        <v>29</v>
      </c>
      <c r="M89" s="81">
        <v>1</v>
      </c>
      <c r="N89" s="82">
        <v>0</v>
      </c>
      <c r="O89" s="82">
        <f>P89/M89</f>
        <v>0.54</v>
      </c>
      <c r="P89" s="81">
        <v>0.54</v>
      </c>
      <c r="Q89" s="82">
        <v>0.54</v>
      </c>
      <c r="R89" s="83">
        <v>109</v>
      </c>
      <c r="S89" s="83">
        <v>128</v>
      </c>
      <c r="T89" s="84">
        <v>90</v>
      </c>
      <c r="U89" s="76" t="s">
        <v>58</v>
      </c>
    </row>
    <row r="90" spans="1:21" s="85" customFormat="1" ht="63.75" x14ac:dyDescent="0.2">
      <c r="A90" s="76" t="s">
        <v>437</v>
      </c>
      <c r="B90" s="76" t="s">
        <v>172</v>
      </c>
      <c r="C90" s="77" t="s">
        <v>55</v>
      </c>
      <c r="D90" s="78" t="s">
        <v>28</v>
      </c>
      <c r="E90" s="76" t="s">
        <v>23</v>
      </c>
      <c r="F90" s="79" t="s">
        <v>362</v>
      </c>
      <c r="G90" s="76" t="s">
        <v>102</v>
      </c>
      <c r="H90" s="79" t="s">
        <v>173</v>
      </c>
      <c r="I90" s="79" t="s">
        <v>176</v>
      </c>
      <c r="J90" s="77" t="s">
        <v>175</v>
      </c>
      <c r="K90" s="77" t="s">
        <v>24</v>
      </c>
      <c r="L90" s="80" t="s">
        <v>29</v>
      </c>
      <c r="M90" s="81">
        <v>1</v>
      </c>
      <c r="N90" s="82">
        <v>0</v>
      </c>
      <c r="O90" s="82">
        <f>P90/M90</f>
        <v>0.33</v>
      </c>
      <c r="P90" s="81">
        <v>0.33</v>
      </c>
      <c r="Q90" s="82">
        <v>0.33</v>
      </c>
      <c r="R90" s="83">
        <v>132</v>
      </c>
      <c r="S90" s="83">
        <v>132</v>
      </c>
      <c r="T90" s="84">
        <v>90</v>
      </c>
      <c r="U90" s="76" t="s">
        <v>58</v>
      </c>
    </row>
    <row r="91" spans="1:21" s="85" customFormat="1" ht="63.75" x14ac:dyDescent="0.2">
      <c r="A91" s="76" t="s">
        <v>438</v>
      </c>
      <c r="B91" s="76" t="s">
        <v>172</v>
      </c>
      <c r="C91" s="77" t="s">
        <v>55</v>
      </c>
      <c r="D91" s="78" t="s">
        <v>28</v>
      </c>
      <c r="E91" s="76" t="s">
        <v>23</v>
      </c>
      <c r="F91" s="79" t="s">
        <v>349</v>
      </c>
      <c r="G91" s="76" t="s">
        <v>102</v>
      </c>
      <c r="H91" s="79" t="s">
        <v>173</v>
      </c>
      <c r="I91" s="79" t="s">
        <v>177</v>
      </c>
      <c r="J91" s="77" t="s">
        <v>60</v>
      </c>
      <c r="K91" s="77" t="s">
        <v>24</v>
      </c>
      <c r="L91" s="80" t="s">
        <v>29</v>
      </c>
      <c r="M91" s="81">
        <v>1</v>
      </c>
      <c r="N91" s="82">
        <v>0</v>
      </c>
      <c r="O91" s="82">
        <f>P91/M91</f>
        <v>0.45</v>
      </c>
      <c r="P91" s="81">
        <v>0.45</v>
      </c>
      <c r="Q91" s="82">
        <f>SUM(N91+O91)</f>
        <v>0.45</v>
      </c>
      <c r="R91" s="83">
        <v>132</v>
      </c>
      <c r="S91" s="83">
        <v>150</v>
      </c>
      <c r="T91" s="84">
        <v>120</v>
      </c>
      <c r="U91" s="76" t="s">
        <v>58</v>
      </c>
    </row>
    <row r="92" spans="1:21" s="85" customFormat="1" ht="63.75" x14ac:dyDescent="0.2">
      <c r="A92" s="76" t="s">
        <v>439</v>
      </c>
      <c r="B92" s="76" t="s">
        <v>172</v>
      </c>
      <c r="C92" s="77" t="s">
        <v>55</v>
      </c>
      <c r="D92" s="86">
        <v>3</v>
      </c>
      <c r="E92" s="76" t="s">
        <v>23</v>
      </c>
      <c r="F92" s="79" t="s">
        <v>511</v>
      </c>
      <c r="G92" s="76" t="s">
        <v>102</v>
      </c>
      <c r="H92" s="79" t="s">
        <v>173</v>
      </c>
      <c r="I92" s="79" t="s">
        <v>178</v>
      </c>
      <c r="J92" s="77" t="s">
        <v>60</v>
      </c>
      <c r="K92" s="77" t="s">
        <v>24</v>
      </c>
      <c r="L92" s="80" t="s">
        <v>29</v>
      </c>
      <c r="M92" s="81">
        <v>1</v>
      </c>
      <c r="N92" s="82">
        <v>0</v>
      </c>
      <c r="O92" s="82">
        <f>P92/M92</f>
        <v>0.45</v>
      </c>
      <c r="P92" s="81">
        <v>0.45</v>
      </c>
      <c r="Q92" s="82">
        <v>0.45</v>
      </c>
      <c r="R92" s="83">
        <v>168</v>
      </c>
      <c r="S92" s="83">
        <v>196</v>
      </c>
      <c r="T92" s="84">
        <v>120</v>
      </c>
      <c r="U92" s="76" t="s">
        <v>58</v>
      </c>
    </row>
    <row r="93" spans="1:21" s="85" customFormat="1" ht="63.75" x14ac:dyDescent="0.2">
      <c r="A93" s="76" t="s">
        <v>440</v>
      </c>
      <c r="B93" s="76" t="s">
        <v>172</v>
      </c>
      <c r="C93" s="77" t="s">
        <v>55</v>
      </c>
      <c r="D93" s="76" t="s">
        <v>56</v>
      </c>
      <c r="E93" s="76" t="s">
        <v>49</v>
      </c>
      <c r="F93" s="79" t="s">
        <v>302</v>
      </c>
      <c r="G93" s="76" t="s">
        <v>102</v>
      </c>
      <c r="H93" s="79" t="s">
        <v>173</v>
      </c>
      <c r="I93" s="79" t="s">
        <v>179</v>
      </c>
      <c r="J93" s="77" t="s">
        <v>26</v>
      </c>
      <c r="K93" s="77" t="s">
        <v>24</v>
      </c>
      <c r="L93" s="80" t="s">
        <v>29</v>
      </c>
      <c r="M93" s="81">
        <v>1</v>
      </c>
      <c r="N93" s="82">
        <v>0</v>
      </c>
      <c r="O93" s="82">
        <v>1</v>
      </c>
      <c r="P93" s="81">
        <v>1</v>
      </c>
      <c r="Q93" s="82">
        <v>1</v>
      </c>
      <c r="R93" s="83">
        <v>125</v>
      </c>
      <c r="S93" s="83">
        <v>137</v>
      </c>
      <c r="T93" s="84">
        <v>90</v>
      </c>
      <c r="U93" s="76" t="s">
        <v>58</v>
      </c>
    </row>
    <row r="94" spans="1:21" s="85" customFormat="1" ht="63.75" x14ac:dyDescent="0.2">
      <c r="A94" s="76" t="s">
        <v>441</v>
      </c>
      <c r="B94" s="76" t="s">
        <v>172</v>
      </c>
      <c r="C94" s="77" t="s">
        <v>46</v>
      </c>
      <c r="D94" s="76" t="s">
        <v>180</v>
      </c>
      <c r="E94" s="76" t="s">
        <v>49</v>
      </c>
      <c r="F94" s="79" t="s">
        <v>287</v>
      </c>
      <c r="G94" s="76" t="s">
        <v>102</v>
      </c>
      <c r="H94" s="79" t="s">
        <v>173</v>
      </c>
      <c r="I94" s="79" t="s">
        <v>179</v>
      </c>
      <c r="J94" s="77" t="s">
        <v>26</v>
      </c>
      <c r="K94" s="77" t="s">
        <v>24</v>
      </c>
      <c r="L94" s="80" t="s">
        <v>66</v>
      </c>
      <c r="M94" s="81">
        <v>9</v>
      </c>
      <c r="N94" s="82">
        <v>0</v>
      </c>
      <c r="O94" s="82">
        <v>1</v>
      </c>
      <c r="P94" s="81">
        <v>9</v>
      </c>
      <c r="Q94" s="82">
        <v>1</v>
      </c>
      <c r="R94" s="83">
        <v>125</v>
      </c>
      <c r="S94" s="83">
        <v>137</v>
      </c>
      <c r="T94" s="84">
        <v>90</v>
      </c>
      <c r="U94" s="76" t="s">
        <v>181</v>
      </c>
    </row>
    <row r="95" spans="1:21" s="85" customFormat="1" ht="63.75" x14ac:dyDescent="0.2">
      <c r="A95" s="76" t="s">
        <v>442</v>
      </c>
      <c r="B95" s="76" t="s">
        <v>172</v>
      </c>
      <c r="C95" s="77" t="s">
        <v>46</v>
      </c>
      <c r="D95" s="76" t="s">
        <v>180</v>
      </c>
      <c r="E95" s="76" t="s">
        <v>49</v>
      </c>
      <c r="F95" s="79" t="s">
        <v>288</v>
      </c>
      <c r="G95" s="76" t="s">
        <v>102</v>
      </c>
      <c r="H95" s="79" t="s">
        <v>173</v>
      </c>
      <c r="I95" s="79" t="s">
        <v>177</v>
      </c>
      <c r="J95" s="77" t="s">
        <v>26</v>
      </c>
      <c r="K95" s="77" t="s">
        <v>24</v>
      </c>
      <c r="L95" s="80" t="s">
        <v>66</v>
      </c>
      <c r="M95" s="81">
        <v>12</v>
      </c>
      <c r="N95" s="82">
        <v>0</v>
      </c>
      <c r="O95" s="82">
        <v>1</v>
      </c>
      <c r="P95" s="81">
        <v>12</v>
      </c>
      <c r="Q95" s="82">
        <v>1</v>
      </c>
      <c r="R95" s="83">
        <v>132</v>
      </c>
      <c r="S95" s="83">
        <v>150</v>
      </c>
      <c r="T95" s="84">
        <v>90</v>
      </c>
      <c r="U95" s="76" t="s">
        <v>181</v>
      </c>
    </row>
    <row r="96" spans="1:21" s="85" customFormat="1" ht="63.75" x14ac:dyDescent="0.2">
      <c r="A96" s="76" t="s">
        <v>443</v>
      </c>
      <c r="B96" s="76" t="s">
        <v>172</v>
      </c>
      <c r="C96" s="77" t="s">
        <v>46</v>
      </c>
      <c r="D96" s="76" t="s">
        <v>180</v>
      </c>
      <c r="E96" s="76" t="s">
        <v>49</v>
      </c>
      <c r="F96" s="79" t="s">
        <v>289</v>
      </c>
      <c r="G96" s="76" t="s">
        <v>102</v>
      </c>
      <c r="H96" s="79" t="s">
        <v>173</v>
      </c>
      <c r="I96" s="79" t="s">
        <v>174</v>
      </c>
      <c r="J96" s="77" t="s">
        <v>26</v>
      </c>
      <c r="K96" s="77" t="s">
        <v>24</v>
      </c>
      <c r="L96" s="80" t="s">
        <v>66</v>
      </c>
      <c r="M96" s="81">
        <v>15</v>
      </c>
      <c r="N96" s="82">
        <v>0</v>
      </c>
      <c r="O96" s="82">
        <v>1</v>
      </c>
      <c r="P96" s="81">
        <v>15</v>
      </c>
      <c r="Q96" s="82">
        <v>1</v>
      </c>
      <c r="R96" s="83">
        <v>109</v>
      </c>
      <c r="S96" s="83">
        <v>128</v>
      </c>
      <c r="T96" s="84">
        <v>90</v>
      </c>
      <c r="U96" s="76" t="s">
        <v>181</v>
      </c>
    </row>
    <row r="97" spans="1:21" s="85" customFormat="1" ht="63.75" x14ac:dyDescent="0.2">
      <c r="A97" s="76" t="s">
        <v>444</v>
      </c>
      <c r="B97" s="76" t="s">
        <v>515</v>
      </c>
      <c r="C97" s="77" t="s">
        <v>30</v>
      </c>
      <c r="D97" s="76" t="s">
        <v>41</v>
      </c>
      <c r="E97" s="76" t="s">
        <v>93</v>
      </c>
      <c r="F97" s="79" t="s">
        <v>482</v>
      </c>
      <c r="G97" s="76" t="s">
        <v>102</v>
      </c>
      <c r="H97" s="79" t="s">
        <v>173</v>
      </c>
      <c r="I97" s="79" t="s">
        <v>182</v>
      </c>
      <c r="J97" s="77" t="s">
        <v>26</v>
      </c>
      <c r="K97" s="77" t="s">
        <v>24</v>
      </c>
      <c r="L97" s="80" t="s">
        <v>25</v>
      </c>
      <c r="M97" s="81">
        <v>6.2</v>
      </c>
      <c r="N97" s="82">
        <v>0</v>
      </c>
      <c r="O97" s="82">
        <v>1</v>
      </c>
      <c r="P97" s="81">
        <v>6.2</v>
      </c>
      <c r="Q97" s="82">
        <v>1</v>
      </c>
      <c r="R97" s="83">
        <v>103</v>
      </c>
      <c r="S97" s="83">
        <v>131</v>
      </c>
      <c r="T97" s="84">
        <v>150</v>
      </c>
      <c r="U97" s="76" t="s">
        <v>341</v>
      </c>
    </row>
    <row r="98" spans="1:21" s="85" customFormat="1" ht="63.75" x14ac:dyDescent="0.2">
      <c r="A98" s="76" t="s">
        <v>445</v>
      </c>
      <c r="B98" s="76" t="s">
        <v>515</v>
      </c>
      <c r="C98" s="77" t="s">
        <v>30</v>
      </c>
      <c r="D98" s="76" t="s">
        <v>41</v>
      </c>
      <c r="E98" s="76" t="s">
        <v>93</v>
      </c>
      <c r="F98" s="79" t="s">
        <v>483</v>
      </c>
      <c r="G98" s="76" t="s">
        <v>102</v>
      </c>
      <c r="H98" s="79" t="s">
        <v>173</v>
      </c>
      <c r="I98" s="79" t="s">
        <v>183</v>
      </c>
      <c r="J98" s="77" t="s">
        <v>26</v>
      </c>
      <c r="K98" s="77" t="s">
        <v>24</v>
      </c>
      <c r="L98" s="80" t="s">
        <v>25</v>
      </c>
      <c r="M98" s="81">
        <v>5.6</v>
      </c>
      <c r="N98" s="82">
        <v>0</v>
      </c>
      <c r="O98" s="82">
        <v>1</v>
      </c>
      <c r="P98" s="81">
        <v>5.6</v>
      </c>
      <c r="Q98" s="82">
        <v>1</v>
      </c>
      <c r="R98" s="83">
        <v>115</v>
      </c>
      <c r="S98" s="83">
        <v>131</v>
      </c>
      <c r="T98" s="84">
        <v>120</v>
      </c>
      <c r="U98" s="76" t="s">
        <v>363</v>
      </c>
    </row>
    <row r="99" spans="1:21" s="85" customFormat="1" ht="63.75" x14ac:dyDescent="0.2">
      <c r="A99" s="76" t="s">
        <v>446</v>
      </c>
      <c r="B99" s="76" t="s">
        <v>184</v>
      </c>
      <c r="C99" s="77" t="s">
        <v>27</v>
      </c>
      <c r="D99" s="78" t="s">
        <v>28</v>
      </c>
      <c r="E99" s="76" t="s">
        <v>23</v>
      </c>
      <c r="F99" s="79" t="s">
        <v>318</v>
      </c>
      <c r="G99" s="76" t="s">
        <v>102</v>
      </c>
      <c r="H99" s="79" t="s">
        <v>185</v>
      </c>
      <c r="I99" s="79" t="s">
        <v>186</v>
      </c>
      <c r="J99" s="77" t="s">
        <v>60</v>
      </c>
      <c r="K99" s="77" t="s">
        <v>24</v>
      </c>
      <c r="L99" s="80" t="s">
        <v>29</v>
      </c>
      <c r="M99" s="81">
        <v>1</v>
      </c>
      <c r="N99" s="82">
        <v>0</v>
      </c>
      <c r="O99" s="82">
        <f>P99/M99</f>
        <v>0.2</v>
      </c>
      <c r="P99" s="81">
        <v>0.2</v>
      </c>
      <c r="Q99" s="82">
        <f>N99+O99</f>
        <v>0.2</v>
      </c>
      <c r="R99" s="83">
        <v>115</v>
      </c>
      <c r="S99" s="83">
        <v>110</v>
      </c>
      <c r="T99" s="84">
        <v>90</v>
      </c>
      <c r="U99" s="76" t="s">
        <v>297</v>
      </c>
    </row>
    <row r="100" spans="1:21" s="85" customFormat="1" ht="127.5" x14ac:dyDescent="0.2">
      <c r="A100" s="76" t="s">
        <v>447</v>
      </c>
      <c r="B100" s="76" t="s">
        <v>184</v>
      </c>
      <c r="C100" s="77" t="s">
        <v>30</v>
      </c>
      <c r="D100" s="78" t="s">
        <v>35</v>
      </c>
      <c r="E100" s="76" t="s">
        <v>90</v>
      </c>
      <c r="F100" s="79" t="s">
        <v>353</v>
      </c>
      <c r="G100" s="76" t="s">
        <v>102</v>
      </c>
      <c r="H100" s="79" t="s">
        <v>185</v>
      </c>
      <c r="I100" s="79" t="s">
        <v>305</v>
      </c>
      <c r="J100" s="77" t="s">
        <v>26</v>
      </c>
      <c r="K100" s="77" t="s">
        <v>24</v>
      </c>
      <c r="L100" s="80" t="s">
        <v>91</v>
      </c>
      <c r="M100" s="81">
        <v>1</v>
      </c>
      <c r="N100" s="82">
        <v>0</v>
      </c>
      <c r="O100" s="82">
        <v>1</v>
      </c>
      <c r="P100" s="81">
        <v>1</v>
      </c>
      <c r="Q100" s="82">
        <v>1</v>
      </c>
      <c r="R100" s="83" t="s">
        <v>468</v>
      </c>
      <c r="S100" s="83" t="s">
        <v>469</v>
      </c>
      <c r="T100" s="84">
        <v>180</v>
      </c>
      <c r="U100" s="76" t="s">
        <v>187</v>
      </c>
    </row>
    <row r="101" spans="1:21" s="85" customFormat="1" ht="127.5" x14ac:dyDescent="0.2">
      <c r="A101" s="76" t="s">
        <v>448</v>
      </c>
      <c r="B101" s="76" t="s">
        <v>184</v>
      </c>
      <c r="C101" s="77" t="s">
        <v>30</v>
      </c>
      <c r="D101" s="78" t="s">
        <v>35</v>
      </c>
      <c r="E101" s="76" t="s">
        <v>90</v>
      </c>
      <c r="F101" s="79" t="s">
        <v>354</v>
      </c>
      <c r="G101" s="76" t="s">
        <v>102</v>
      </c>
      <c r="H101" s="79" t="s">
        <v>185</v>
      </c>
      <c r="I101" s="79" t="s">
        <v>306</v>
      </c>
      <c r="J101" s="77" t="s">
        <v>26</v>
      </c>
      <c r="K101" s="77" t="s">
        <v>24</v>
      </c>
      <c r="L101" s="80" t="s">
        <v>91</v>
      </c>
      <c r="M101" s="81">
        <v>1</v>
      </c>
      <c r="N101" s="82">
        <v>0</v>
      </c>
      <c r="O101" s="82">
        <v>1</v>
      </c>
      <c r="P101" s="81">
        <v>1</v>
      </c>
      <c r="Q101" s="82">
        <v>1</v>
      </c>
      <c r="R101" s="83" t="s">
        <v>188</v>
      </c>
      <c r="S101" s="83" t="s">
        <v>189</v>
      </c>
      <c r="T101" s="84">
        <v>180</v>
      </c>
      <c r="U101" s="76" t="s">
        <v>187</v>
      </c>
    </row>
    <row r="102" spans="1:21" s="85" customFormat="1" ht="63.75" x14ac:dyDescent="0.2">
      <c r="A102" s="76" t="s">
        <v>449</v>
      </c>
      <c r="B102" s="76" t="s">
        <v>184</v>
      </c>
      <c r="C102" s="77" t="s">
        <v>27</v>
      </c>
      <c r="D102" s="87">
        <v>2</v>
      </c>
      <c r="E102" s="76" t="s">
        <v>49</v>
      </c>
      <c r="F102" s="79" t="s">
        <v>327</v>
      </c>
      <c r="G102" s="76" t="s">
        <v>102</v>
      </c>
      <c r="H102" s="79" t="s">
        <v>185</v>
      </c>
      <c r="I102" s="79" t="s">
        <v>190</v>
      </c>
      <c r="J102" s="77" t="s">
        <v>26</v>
      </c>
      <c r="K102" s="77" t="s">
        <v>24</v>
      </c>
      <c r="L102" s="80" t="s">
        <v>29</v>
      </c>
      <c r="M102" s="81">
        <v>1</v>
      </c>
      <c r="N102" s="82">
        <v>0</v>
      </c>
      <c r="O102" s="82">
        <v>1</v>
      </c>
      <c r="P102" s="81">
        <v>1</v>
      </c>
      <c r="Q102" s="82">
        <v>1</v>
      </c>
      <c r="R102" s="83">
        <v>75</v>
      </c>
      <c r="S102" s="83">
        <v>85</v>
      </c>
      <c r="T102" s="84">
        <v>90</v>
      </c>
      <c r="U102" s="76" t="s">
        <v>512</v>
      </c>
    </row>
    <row r="103" spans="1:21" s="85" customFormat="1" ht="63.75" x14ac:dyDescent="0.2">
      <c r="A103" s="76" t="s">
        <v>450</v>
      </c>
      <c r="B103" s="76" t="s">
        <v>184</v>
      </c>
      <c r="C103" s="77" t="s">
        <v>46</v>
      </c>
      <c r="D103" s="78" t="s">
        <v>180</v>
      </c>
      <c r="E103" s="76" t="s">
        <v>49</v>
      </c>
      <c r="F103" s="79" t="s">
        <v>347</v>
      </c>
      <c r="G103" s="76" t="s">
        <v>102</v>
      </c>
      <c r="H103" s="79" t="s">
        <v>185</v>
      </c>
      <c r="I103" s="79" t="s">
        <v>191</v>
      </c>
      <c r="J103" s="77" t="s">
        <v>60</v>
      </c>
      <c r="K103" s="77" t="s">
        <v>24</v>
      </c>
      <c r="L103" s="80" t="s">
        <v>66</v>
      </c>
      <c r="M103" s="81">
        <v>85</v>
      </c>
      <c r="N103" s="82">
        <v>0</v>
      </c>
      <c r="O103" s="82">
        <v>0.43529411764705883</v>
      </c>
      <c r="P103" s="81">
        <v>37</v>
      </c>
      <c r="Q103" s="82">
        <v>0.43529411764705883</v>
      </c>
      <c r="R103" s="83">
        <v>217</v>
      </c>
      <c r="S103" s="83">
        <v>263</v>
      </c>
      <c r="T103" s="84">
        <v>120</v>
      </c>
      <c r="U103" s="76" t="s">
        <v>192</v>
      </c>
    </row>
    <row r="104" spans="1:21" s="85" customFormat="1" ht="63.75" x14ac:dyDescent="0.2">
      <c r="A104" s="76" t="s">
        <v>451</v>
      </c>
      <c r="B104" s="76" t="s">
        <v>184</v>
      </c>
      <c r="C104" s="77" t="s">
        <v>27</v>
      </c>
      <c r="D104" s="78" t="s">
        <v>56</v>
      </c>
      <c r="E104" s="76" t="s">
        <v>49</v>
      </c>
      <c r="F104" s="79" t="s">
        <v>298</v>
      </c>
      <c r="G104" s="76" t="s">
        <v>102</v>
      </c>
      <c r="H104" s="79" t="s">
        <v>185</v>
      </c>
      <c r="I104" s="79" t="s">
        <v>191</v>
      </c>
      <c r="J104" s="77" t="s">
        <v>26</v>
      </c>
      <c r="K104" s="77" t="s">
        <v>24</v>
      </c>
      <c r="L104" s="80" t="s">
        <v>29</v>
      </c>
      <c r="M104" s="81">
        <v>1</v>
      </c>
      <c r="N104" s="82">
        <v>0</v>
      </c>
      <c r="O104" s="82">
        <v>1</v>
      </c>
      <c r="P104" s="81">
        <v>1</v>
      </c>
      <c r="Q104" s="82">
        <v>1</v>
      </c>
      <c r="R104" s="83">
        <v>217</v>
      </c>
      <c r="S104" s="83">
        <v>263</v>
      </c>
      <c r="T104" s="84">
        <v>90</v>
      </c>
      <c r="U104" s="76" t="s">
        <v>54</v>
      </c>
    </row>
    <row r="105" spans="1:21" s="85" customFormat="1" ht="63.75" x14ac:dyDescent="0.2">
      <c r="A105" s="76" t="s">
        <v>452</v>
      </c>
      <c r="B105" s="76" t="s">
        <v>184</v>
      </c>
      <c r="C105" s="77" t="s">
        <v>46</v>
      </c>
      <c r="D105" s="76" t="s">
        <v>180</v>
      </c>
      <c r="E105" s="76" t="s">
        <v>49</v>
      </c>
      <c r="F105" s="79" t="s">
        <v>290</v>
      </c>
      <c r="G105" s="76" t="s">
        <v>102</v>
      </c>
      <c r="H105" s="79" t="s">
        <v>185</v>
      </c>
      <c r="I105" s="79" t="s">
        <v>193</v>
      </c>
      <c r="J105" s="77" t="s">
        <v>26</v>
      </c>
      <c r="K105" s="77" t="s">
        <v>24</v>
      </c>
      <c r="L105" s="80" t="s">
        <v>66</v>
      </c>
      <c r="M105" s="81">
        <v>13</v>
      </c>
      <c r="N105" s="82">
        <v>0</v>
      </c>
      <c r="O105" s="82">
        <v>1</v>
      </c>
      <c r="P105" s="81">
        <v>13</v>
      </c>
      <c r="Q105" s="82">
        <v>1</v>
      </c>
      <c r="R105" s="83">
        <v>48</v>
      </c>
      <c r="S105" s="83">
        <v>60</v>
      </c>
      <c r="T105" s="84">
        <v>60</v>
      </c>
      <c r="U105" s="76" t="s">
        <v>192</v>
      </c>
    </row>
    <row r="106" spans="1:21" s="85" customFormat="1" ht="153" x14ac:dyDescent="0.2">
      <c r="A106" s="76" t="s">
        <v>453</v>
      </c>
      <c r="B106" s="76" t="s">
        <v>184</v>
      </c>
      <c r="C106" s="77" t="s">
        <v>30</v>
      </c>
      <c r="D106" s="78" t="s">
        <v>35</v>
      </c>
      <c r="E106" s="76" t="s">
        <v>90</v>
      </c>
      <c r="F106" s="79" t="s">
        <v>513</v>
      </c>
      <c r="G106" s="76" t="s">
        <v>102</v>
      </c>
      <c r="H106" s="79" t="s">
        <v>185</v>
      </c>
      <c r="I106" s="79" t="s">
        <v>307</v>
      </c>
      <c r="J106" s="77" t="s">
        <v>26</v>
      </c>
      <c r="K106" s="77" t="s">
        <v>24</v>
      </c>
      <c r="L106" s="80" t="s">
        <v>91</v>
      </c>
      <c r="M106" s="81">
        <v>1</v>
      </c>
      <c r="N106" s="82">
        <v>0</v>
      </c>
      <c r="O106" s="82">
        <v>1</v>
      </c>
      <c r="P106" s="81">
        <v>1</v>
      </c>
      <c r="Q106" s="82">
        <v>1</v>
      </c>
      <c r="R106" s="83" t="s">
        <v>194</v>
      </c>
      <c r="S106" s="83" t="s">
        <v>195</v>
      </c>
      <c r="T106" s="84">
        <v>180</v>
      </c>
      <c r="U106" s="76" t="s">
        <v>110</v>
      </c>
    </row>
    <row r="107" spans="1:21" s="85" customFormat="1" ht="63.75" x14ac:dyDescent="0.2">
      <c r="A107" s="76" t="s">
        <v>454</v>
      </c>
      <c r="B107" s="76" t="s">
        <v>184</v>
      </c>
      <c r="C107" s="77" t="s">
        <v>40</v>
      </c>
      <c r="D107" s="76" t="s">
        <v>41</v>
      </c>
      <c r="E107" s="76" t="s">
        <v>23</v>
      </c>
      <c r="F107" s="79" t="s">
        <v>342</v>
      </c>
      <c r="G107" s="76" t="s">
        <v>102</v>
      </c>
      <c r="H107" s="79" t="s">
        <v>185</v>
      </c>
      <c r="I107" s="79" t="s">
        <v>196</v>
      </c>
      <c r="J107" s="77" t="s">
        <v>26</v>
      </c>
      <c r="K107" s="77" t="s">
        <v>24</v>
      </c>
      <c r="L107" s="80" t="s">
        <v>25</v>
      </c>
      <c r="M107" s="81">
        <v>1.5</v>
      </c>
      <c r="N107" s="82">
        <v>0</v>
      </c>
      <c r="O107" s="82">
        <v>1</v>
      </c>
      <c r="P107" s="81">
        <v>1.5</v>
      </c>
      <c r="Q107" s="82">
        <v>1</v>
      </c>
      <c r="R107" s="83">
        <v>75</v>
      </c>
      <c r="S107" s="83">
        <v>98</v>
      </c>
      <c r="T107" s="84">
        <v>90</v>
      </c>
      <c r="U107" s="76" t="s">
        <v>86</v>
      </c>
    </row>
    <row r="108" spans="1:21" s="85" customFormat="1" ht="76.5" x14ac:dyDescent="0.2">
      <c r="A108" s="76" t="s">
        <v>250</v>
      </c>
      <c r="B108" s="76" t="s">
        <v>515</v>
      </c>
      <c r="C108" s="77" t="s">
        <v>30</v>
      </c>
      <c r="D108" s="76" t="s">
        <v>92</v>
      </c>
      <c r="E108" s="76" t="s">
        <v>93</v>
      </c>
      <c r="F108" s="79" t="s">
        <v>476</v>
      </c>
      <c r="G108" s="76" t="s">
        <v>102</v>
      </c>
      <c r="H108" s="79" t="s">
        <v>185</v>
      </c>
      <c r="I108" s="79" t="s">
        <v>364</v>
      </c>
      <c r="J108" s="77" t="s">
        <v>60</v>
      </c>
      <c r="K108" s="77" t="s">
        <v>24</v>
      </c>
      <c r="L108" s="80" t="s">
        <v>25</v>
      </c>
      <c r="M108" s="81">
        <v>12</v>
      </c>
      <c r="N108" s="82">
        <v>0</v>
      </c>
      <c r="O108" s="82">
        <f>P108/M108</f>
        <v>0.41666666666666669</v>
      </c>
      <c r="P108" s="81">
        <v>5</v>
      </c>
      <c r="Q108" s="82">
        <f>N108+O108</f>
        <v>0.41666666666666669</v>
      </c>
      <c r="R108" s="83" t="s">
        <v>251</v>
      </c>
      <c r="S108" s="83" t="s">
        <v>252</v>
      </c>
      <c r="T108" s="84">
        <v>210</v>
      </c>
      <c r="U108" s="76" t="s">
        <v>253</v>
      </c>
    </row>
    <row r="109" spans="1:21" s="85" customFormat="1" ht="76.5" x14ac:dyDescent="0.2">
      <c r="A109" s="76" t="s">
        <v>455</v>
      </c>
      <c r="B109" s="76" t="s">
        <v>184</v>
      </c>
      <c r="C109" s="77" t="s">
        <v>40</v>
      </c>
      <c r="D109" s="76" t="s">
        <v>92</v>
      </c>
      <c r="E109" s="76" t="s">
        <v>23</v>
      </c>
      <c r="F109" s="79" t="s">
        <v>343</v>
      </c>
      <c r="G109" s="76" t="s">
        <v>102</v>
      </c>
      <c r="H109" s="79" t="s">
        <v>185</v>
      </c>
      <c r="I109" s="79" t="s">
        <v>197</v>
      </c>
      <c r="J109" s="77" t="s">
        <v>60</v>
      </c>
      <c r="K109" s="77" t="s">
        <v>24</v>
      </c>
      <c r="L109" s="80" t="s">
        <v>25</v>
      </c>
      <c r="M109" s="81">
        <v>6</v>
      </c>
      <c r="N109" s="82">
        <v>0</v>
      </c>
      <c r="O109" s="82">
        <f>P109/M109</f>
        <v>0.33333333333333331</v>
      </c>
      <c r="P109" s="81">
        <f>2</f>
        <v>2</v>
      </c>
      <c r="Q109" s="82">
        <f>N109+O109</f>
        <v>0.33333333333333331</v>
      </c>
      <c r="R109" s="83">
        <v>125</v>
      </c>
      <c r="S109" s="83">
        <v>135</v>
      </c>
      <c r="T109" s="84">
        <v>120</v>
      </c>
      <c r="U109" s="76" t="s">
        <v>198</v>
      </c>
    </row>
    <row r="110" spans="1:21" s="85" customFormat="1" ht="63.75" x14ac:dyDescent="0.2">
      <c r="A110" s="76" t="s">
        <v>456</v>
      </c>
      <c r="B110" s="76" t="s">
        <v>199</v>
      </c>
      <c r="C110" s="77" t="s">
        <v>55</v>
      </c>
      <c r="D110" s="76" t="s">
        <v>56</v>
      </c>
      <c r="E110" s="76" t="s">
        <v>49</v>
      </c>
      <c r="F110" s="79" t="s">
        <v>365</v>
      </c>
      <c r="G110" s="76" t="s">
        <v>200</v>
      </c>
      <c r="H110" s="79" t="s">
        <v>201</v>
      </c>
      <c r="I110" s="79" t="s">
        <v>202</v>
      </c>
      <c r="J110" s="77" t="s">
        <v>60</v>
      </c>
      <c r="K110" s="77" t="s">
        <v>24</v>
      </c>
      <c r="L110" s="80" t="s">
        <v>29</v>
      </c>
      <c r="M110" s="81">
        <v>1</v>
      </c>
      <c r="N110" s="82">
        <v>0</v>
      </c>
      <c r="O110" s="82">
        <v>0.48</v>
      </c>
      <c r="P110" s="81">
        <v>0.48</v>
      </c>
      <c r="Q110" s="82">
        <v>0.48</v>
      </c>
      <c r="R110" s="83" t="s">
        <v>203</v>
      </c>
      <c r="S110" s="83" t="s">
        <v>204</v>
      </c>
      <c r="T110" s="84">
        <v>200</v>
      </c>
      <c r="U110" s="76" t="s">
        <v>348</v>
      </c>
    </row>
    <row r="111" spans="1:21" s="85" customFormat="1" ht="76.5" x14ac:dyDescent="0.2">
      <c r="A111" s="76" t="s">
        <v>457</v>
      </c>
      <c r="B111" s="76" t="s">
        <v>199</v>
      </c>
      <c r="C111" s="77" t="s">
        <v>55</v>
      </c>
      <c r="D111" s="76" t="s">
        <v>56</v>
      </c>
      <c r="E111" s="76" t="s">
        <v>49</v>
      </c>
      <c r="F111" s="79" t="s">
        <v>366</v>
      </c>
      <c r="G111" s="76" t="s">
        <v>200</v>
      </c>
      <c r="H111" s="79" t="s">
        <v>201</v>
      </c>
      <c r="I111" s="79" t="s">
        <v>205</v>
      </c>
      <c r="J111" s="77" t="s">
        <v>60</v>
      </c>
      <c r="K111" s="77" t="s">
        <v>24</v>
      </c>
      <c r="L111" s="80" t="s">
        <v>29</v>
      </c>
      <c r="M111" s="81">
        <v>1</v>
      </c>
      <c r="N111" s="82">
        <v>0</v>
      </c>
      <c r="O111" s="82">
        <v>0.34</v>
      </c>
      <c r="P111" s="81">
        <v>0.34</v>
      </c>
      <c r="Q111" s="82">
        <v>0.34</v>
      </c>
      <c r="R111" s="83" t="s">
        <v>206</v>
      </c>
      <c r="S111" s="83" t="s">
        <v>207</v>
      </c>
      <c r="T111" s="84">
        <v>210</v>
      </c>
      <c r="U111" s="76" t="s">
        <v>348</v>
      </c>
    </row>
    <row r="112" spans="1:21" s="85" customFormat="1" ht="63.75" x14ac:dyDescent="0.2">
      <c r="A112" s="76" t="s">
        <v>458</v>
      </c>
      <c r="B112" s="76" t="s">
        <v>199</v>
      </c>
      <c r="C112" s="77" t="s">
        <v>55</v>
      </c>
      <c r="D112" s="76" t="s">
        <v>56</v>
      </c>
      <c r="E112" s="76" t="s">
        <v>49</v>
      </c>
      <c r="F112" s="79" t="s">
        <v>303</v>
      </c>
      <c r="G112" s="76" t="s">
        <v>208</v>
      </c>
      <c r="H112" s="79" t="s">
        <v>201</v>
      </c>
      <c r="I112" s="79" t="s">
        <v>209</v>
      </c>
      <c r="J112" s="77" t="s">
        <v>26</v>
      </c>
      <c r="K112" s="77" t="s">
        <v>24</v>
      </c>
      <c r="L112" s="80" t="s">
        <v>29</v>
      </c>
      <c r="M112" s="81">
        <v>1</v>
      </c>
      <c r="N112" s="82">
        <v>0</v>
      </c>
      <c r="O112" s="82">
        <v>1</v>
      </c>
      <c r="P112" s="81">
        <v>1</v>
      </c>
      <c r="Q112" s="82">
        <v>1</v>
      </c>
      <c r="R112" s="83">
        <v>25</v>
      </c>
      <c r="S112" s="83">
        <v>25</v>
      </c>
      <c r="T112" s="84">
        <v>90</v>
      </c>
      <c r="U112" s="76" t="s">
        <v>58</v>
      </c>
    </row>
    <row r="113" spans="1:21" s="85" customFormat="1" ht="51" x14ac:dyDescent="0.2">
      <c r="A113" s="76" t="s">
        <v>351</v>
      </c>
      <c r="B113" s="76" t="s">
        <v>210</v>
      </c>
      <c r="C113" s="77" t="s">
        <v>55</v>
      </c>
      <c r="D113" s="76" t="s">
        <v>56</v>
      </c>
      <c r="E113" s="76" t="s">
        <v>49</v>
      </c>
      <c r="F113" s="79" t="s">
        <v>304</v>
      </c>
      <c r="G113" s="76" t="s">
        <v>133</v>
      </c>
      <c r="H113" s="79" t="s">
        <v>201</v>
      </c>
      <c r="I113" s="79" t="s">
        <v>350</v>
      </c>
      <c r="J113" s="77" t="s">
        <v>47</v>
      </c>
      <c r="K113" s="77" t="s">
        <v>24</v>
      </c>
      <c r="L113" s="80" t="s">
        <v>29</v>
      </c>
      <c r="M113" s="81">
        <v>1</v>
      </c>
      <c r="N113" s="82">
        <v>0.88</v>
      </c>
      <c r="O113" s="82">
        <v>0.12</v>
      </c>
      <c r="P113" s="81">
        <v>0.12</v>
      </c>
      <c r="Q113" s="82">
        <v>1</v>
      </c>
      <c r="R113" s="83" t="s">
        <v>211</v>
      </c>
      <c r="S113" s="83" t="s">
        <v>212</v>
      </c>
      <c r="T113" s="84">
        <v>160</v>
      </c>
      <c r="U113" s="76" t="s">
        <v>213</v>
      </c>
    </row>
    <row r="114" spans="1:21" s="85" customFormat="1" ht="63.75" x14ac:dyDescent="0.2">
      <c r="A114" s="76" t="s">
        <v>459</v>
      </c>
      <c r="B114" s="76" t="s">
        <v>210</v>
      </c>
      <c r="C114" s="77" t="s">
        <v>46</v>
      </c>
      <c r="D114" s="76" t="s">
        <v>180</v>
      </c>
      <c r="E114" s="76" t="s">
        <v>49</v>
      </c>
      <c r="F114" s="79" t="s">
        <v>291</v>
      </c>
      <c r="G114" s="76" t="s">
        <v>133</v>
      </c>
      <c r="H114" s="79" t="s">
        <v>201</v>
      </c>
      <c r="I114" s="79" t="s">
        <v>214</v>
      </c>
      <c r="J114" s="77" t="s">
        <v>26</v>
      </c>
      <c r="K114" s="77" t="s">
        <v>24</v>
      </c>
      <c r="L114" s="80" t="s">
        <v>66</v>
      </c>
      <c r="M114" s="81">
        <v>5</v>
      </c>
      <c r="N114" s="82">
        <v>0</v>
      </c>
      <c r="O114" s="82">
        <v>1</v>
      </c>
      <c r="P114" s="81">
        <v>5</v>
      </c>
      <c r="Q114" s="82">
        <v>1</v>
      </c>
      <c r="R114" s="83">
        <v>25</v>
      </c>
      <c r="S114" s="83">
        <v>30</v>
      </c>
      <c r="T114" s="84">
        <v>60</v>
      </c>
      <c r="U114" s="76" t="s">
        <v>215</v>
      </c>
    </row>
    <row r="115" spans="1:21" s="85" customFormat="1" ht="63.75" x14ac:dyDescent="0.2">
      <c r="A115" s="76" t="s">
        <v>460</v>
      </c>
      <c r="B115" s="76" t="s">
        <v>210</v>
      </c>
      <c r="C115" s="77" t="s">
        <v>46</v>
      </c>
      <c r="D115" s="76" t="s">
        <v>180</v>
      </c>
      <c r="E115" s="76" t="s">
        <v>49</v>
      </c>
      <c r="F115" s="79" t="s">
        <v>292</v>
      </c>
      <c r="G115" s="76" t="s">
        <v>133</v>
      </c>
      <c r="H115" s="79" t="s">
        <v>201</v>
      </c>
      <c r="I115" s="79" t="s">
        <v>216</v>
      </c>
      <c r="J115" s="77" t="s">
        <v>26</v>
      </c>
      <c r="K115" s="77" t="s">
        <v>24</v>
      </c>
      <c r="L115" s="80" t="s">
        <v>66</v>
      </c>
      <c r="M115" s="81">
        <v>28</v>
      </c>
      <c r="N115" s="82">
        <v>0</v>
      </c>
      <c r="O115" s="82">
        <v>1</v>
      </c>
      <c r="P115" s="81">
        <v>28</v>
      </c>
      <c r="Q115" s="82">
        <v>1</v>
      </c>
      <c r="R115" s="83">
        <v>59</v>
      </c>
      <c r="S115" s="83">
        <v>66</v>
      </c>
      <c r="T115" s="84">
        <v>90</v>
      </c>
      <c r="U115" s="76" t="s">
        <v>215</v>
      </c>
    </row>
    <row r="116" spans="1:21" s="88" customFormat="1" ht="153" x14ac:dyDescent="0.2">
      <c r="A116" s="76" t="s">
        <v>461</v>
      </c>
      <c r="B116" s="76" t="s">
        <v>210</v>
      </c>
      <c r="C116" s="77" t="s">
        <v>30</v>
      </c>
      <c r="D116" s="78" t="s">
        <v>35</v>
      </c>
      <c r="E116" s="76" t="s">
        <v>90</v>
      </c>
      <c r="F116" s="79" t="s">
        <v>514</v>
      </c>
      <c r="G116" s="76" t="s">
        <v>133</v>
      </c>
      <c r="H116" s="79" t="s">
        <v>201</v>
      </c>
      <c r="I116" s="79" t="s">
        <v>217</v>
      </c>
      <c r="J116" s="77" t="s">
        <v>26</v>
      </c>
      <c r="K116" s="77" t="s">
        <v>24</v>
      </c>
      <c r="L116" s="80" t="s">
        <v>91</v>
      </c>
      <c r="M116" s="81">
        <v>1</v>
      </c>
      <c r="N116" s="82">
        <v>0</v>
      </c>
      <c r="O116" s="82">
        <v>1</v>
      </c>
      <c r="P116" s="81">
        <v>1</v>
      </c>
      <c r="Q116" s="82">
        <v>1</v>
      </c>
      <c r="R116" s="83" t="s">
        <v>218</v>
      </c>
      <c r="S116" s="83" t="s">
        <v>219</v>
      </c>
      <c r="T116" s="84">
        <v>150</v>
      </c>
      <c r="U116" s="76" t="s">
        <v>110</v>
      </c>
    </row>
    <row r="117" spans="1:21" s="75" customFormat="1" ht="153" x14ac:dyDescent="0.2">
      <c r="A117" s="76" t="s">
        <v>462</v>
      </c>
      <c r="B117" s="76" t="s">
        <v>210</v>
      </c>
      <c r="C117" s="77" t="s">
        <v>30</v>
      </c>
      <c r="D117" s="78" t="s">
        <v>35</v>
      </c>
      <c r="E117" s="76" t="s">
        <v>90</v>
      </c>
      <c r="F117" s="79" t="s">
        <v>484</v>
      </c>
      <c r="G117" s="76" t="s">
        <v>133</v>
      </c>
      <c r="H117" s="79" t="s">
        <v>201</v>
      </c>
      <c r="I117" s="79" t="s">
        <v>312</v>
      </c>
      <c r="J117" s="77" t="s">
        <v>26</v>
      </c>
      <c r="K117" s="77" t="s">
        <v>24</v>
      </c>
      <c r="L117" s="80" t="s">
        <v>91</v>
      </c>
      <c r="M117" s="81">
        <v>1</v>
      </c>
      <c r="N117" s="82">
        <v>0</v>
      </c>
      <c r="O117" s="82">
        <v>1</v>
      </c>
      <c r="P117" s="81">
        <v>1</v>
      </c>
      <c r="Q117" s="82">
        <v>1</v>
      </c>
      <c r="R117" s="83" t="s">
        <v>220</v>
      </c>
      <c r="S117" s="83" t="s">
        <v>221</v>
      </c>
      <c r="T117" s="84">
        <v>210</v>
      </c>
      <c r="U117" s="76" t="s">
        <v>110</v>
      </c>
    </row>
    <row r="118" spans="1:21" s="85" customFormat="1" ht="76.5" x14ac:dyDescent="0.2">
      <c r="A118" s="89" t="s">
        <v>463</v>
      </c>
      <c r="B118" s="89" t="s">
        <v>210</v>
      </c>
      <c r="C118" s="90" t="s">
        <v>30</v>
      </c>
      <c r="D118" s="91" t="s">
        <v>35</v>
      </c>
      <c r="E118" s="89" t="s">
        <v>90</v>
      </c>
      <c r="F118" s="92" t="s">
        <v>308</v>
      </c>
      <c r="G118" s="89" t="s">
        <v>133</v>
      </c>
      <c r="H118" s="92" t="s">
        <v>201</v>
      </c>
      <c r="I118" s="92" t="s">
        <v>222</v>
      </c>
      <c r="J118" s="90" t="s">
        <v>26</v>
      </c>
      <c r="K118" s="90" t="s">
        <v>24</v>
      </c>
      <c r="L118" s="93" t="s">
        <v>91</v>
      </c>
      <c r="M118" s="94">
        <v>1</v>
      </c>
      <c r="N118" s="95">
        <v>0</v>
      </c>
      <c r="O118" s="95">
        <v>1</v>
      </c>
      <c r="P118" s="94">
        <v>1</v>
      </c>
      <c r="Q118" s="95">
        <v>1</v>
      </c>
      <c r="R118" s="96">
        <v>214</v>
      </c>
      <c r="S118" s="96">
        <v>236</v>
      </c>
      <c r="T118" s="97">
        <v>150</v>
      </c>
      <c r="U118" s="89" t="s">
        <v>474</v>
      </c>
    </row>
    <row r="119" spans="1:21" s="1" customFormat="1" x14ac:dyDescent="0.2">
      <c r="A119" s="98" t="s">
        <v>38</v>
      </c>
      <c r="B119" s="99"/>
      <c r="C119" s="99"/>
      <c r="D119" s="99"/>
      <c r="E119" s="99"/>
      <c r="F119" s="99"/>
      <c r="G119" s="99"/>
      <c r="H119" s="99"/>
      <c r="I119" s="99"/>
      <c r="J119" s="99"/>
      <c r="K119" s="100"/>
      <c r="L119" s="25"/>
      <c r="M119" s="25"/>
      <c r="N119" s="25"/>
      <c r="O119" s="25"/>
      <c r="P119" s="26"/>
      <c r="Q119" s="25"/>
      <c r="R119" s="66">
        <v>20436</v>
      </c>
      <c r="S119" s="66">
        <v>21020</v>
      </c>
      <c r="T119" s="25"/>
      <c r="U119" s="27"/>
    </row>
    <row r="120" spans="1:21" s="1" customFormat="1" ht="23.1" customHeight="1" x14ac:dyDescent="0.2">
      <c r="A120" s="101"/>
      <c r="B120" s="101"/>
      <c r="C120" s="101"/>
      <c r="D120" s="101"/>
      <c r="E120" s="101"/>
      <c r="F120" s="101"/>
      <c r="G120" s="101"/>
      <c r="H120" s="101"/>
      <c r="I120" s="101"/>
      <c r="J120" s="101"/>
      <c r="K120" s="101"/>
      <c r="L120" s="102"/>
      <c r="M120" s="102"/>
      <c r="N120" s="102"/>
      <c r="O120" s="102"/>
      <c r="P120" s="102"/>
      <c r="Q120" s="102"/>
      <c r="R120" s="102"/>
      <c r="S120" s="102"/>
      <c r="T120" s="102"/>
      <c r="U120" s="102"/>
    </row>
    <row r="121" spans="1:21" s="1" customFormat="1" ht="16.5" hidden="1" customHeight="1" x14ac:dyDescent="0.2">
      <c r="A121" s="50" t="s">
        <v>316</v>
      </c>
      <c r="B121" s="50" t="s">
        <v>36</v>
      </c>
      <c r="C121" s="51" t="s">
        <v>34</v>
      </c>
      <c r="D121" s="50" t="s">
        <v>35</v>
      </c>
      <c r="E121" s="50" t="s">
        <v>37</v>
      </c>
      <c r="F121" s="52" t="s">
        <v>313</v>
      </c>
      <c r="G121" s="50" t="s">
        <v>226</v>
      </c>
      <c r="H121" s="52" t="s">
        <v>227</v>
      </c>
      <c r="I121" s="52" t="s">
        <v>39</v>
      </c>
      <c r="J121" s="51" t="s">
        <v>26</v>
      </c>
      <c r="K121" s="51" t="s">
        <v>24</v>
      </c>
      <c r="L121" s="53" t="s">
        <v>314</v>
      </c>
      <c r="M121" s="54">
        <v>92</v>
      </c>
      <c r="N121" s="55">
        <v>0</v>
      </c>
      <c r="O121" s="55">
        <f>P121/M121</f>
        <v>1</v>
      </c>
      <c r="P121" s="54">
        <v>92</v>
      </c>
      <c r="Q121" s="55">
        <f>N121+O121</f>
        <v>1</v>
      </c>
      <c r="R121" s="56"/>
      <c r="S121" s="56"/>
      <c r="T121" s="57"/>
      <c r="U121" s="50" t="s">
        <v>315</v>
      </c>
    </row>
    <row r="122" spans="1:21" s="75" customFormat="1" ht="63.75" x14ac:dyDescent="0.2">
      <c r="A122" s="67" t="s">
        <v>316</v>
      </c>
      <c r="B122" s="67" t="s">
        <v>36</v>
      </c>
      <c r="C122" s="68" t="s">
        <v>34</v>
      </c>
      <c r="D122" s="67" t="s">
        <v>35</v>
      </c>
      <c r="E122" s="67" t="s">
        <v>37</v>
      </c>
      <c r="F122" s="69" t="s">
        <v>313</v>
      </c>
      <c r="G122" s="67" t="s">
        <v>226</v>
      </c>
      <c r="H122" s="69" t="s">
        <v>227</v>
      </c>
      <c r="I122" s="69" t="s">
        <v>39</v>
      </c>
      <c r="J122" s="68" t="s">
        <v>26</v>
      </c>
      <c r="K122" s="68" t="s">
        <v>24</v>
      </c>
      <c r="L122" s="70" t="s">
        <v>314</v>
      </c>
      <c r="M122" s="71">
        <v>93</v>
      </c>
      <c r="N122" s="72">
        <v>0</v>
      </c>
      <c r="O122" s="72">
        <f>P122/M122</f>
        <v>1</v>
      </c>
      <c r="P122" s="71">
        <v>93</v>
      </c>
      <c r="Q122" s="72">
        <f>N122+O122</f>
        <v>1</v>
      </c>
      <c r="R122" s="73"/>
      <c r="S122" s="73"/>
      <c r="T122" s="74"/>
      <c r="U122" s="67" t="s">
        <v>315</v>
      </c>
    </row>
    <row r="123" spans="1:21" s="17" customFormat="1" x14ac:dyDescent="0.2">
      <c r="A123" s="105"/>
      <c r="B123" s="106"/>
      <c r="C123" s="106"/>
      <c r="D123" s="106"/>
      <c r="E123" s="106"/>
      <c r="F123" s="106"/>
      <c r="G123" s="106"/>
      <c r="H123" s="106"/>
      <c r="I123" s="106"/>
      <c r="J123" s="106"/>
      <c r="K123" s="106"/>
      <c r="L123" s="106"/>
      <c r="M123" s="106"/>
      <c r="N123" s="106"/>
      <c r="O123" s="106"/>
      <c r="P123" s="106"/>
      <c r="Q123" s="106"/>
      <c r="R123" s="106"/>
      <c r="S123" s="106"/>
      <c r="T123" s="106"/>
      <c r="U123" s="107"/>
    </row>
    <row r="124" spans="1:21" s="1" customFormat="1" x14ac:dyDescent="0.2">
      <c r="A124" s="110" t="s">
        <v>229</v>
      </c>
      <c r="B124" s="111"/>
      <c r="C124" s="111"/>
      <c r="D124" s="111"/>
      <c r="E124" s="111"/>
      <c r="F124" s="111"/>
      <c r="G124" s="111"/>
      <c r="H124" s="111"/>
      <c r="I124" s="111"/>
      <c r="J124" s="111"/>
      <c r="K124" s="112"/>
      <c r="L124" s="28"/>
      <c r="M124" s="12"/>
      <c r="N124" s="113" t="s">
        <v>33</v>
      </c>
      <c r="O124" s="111"/>
      <c r="P124" s="111"/>
      <c r="Q124" s="29">
        <v>93</v>
      </c>
      <c r="R124" s="15"/>
      <c r="S124" s="15"/>
      <c r="T124" s="13"/>
      <c r="U124" s="30"/>
    </row>
    <row r="125" spans="1:21" s="1" customFormat="1" ht="12.75" customHeight="1" x14ac:dyDescent="0.2">
      <c r="A125" s="5"/>
      <c r="B125" s="6"/>
      <c r="C125" s="7"/>
      <c r="D125" s="6"/>
      <c r="E125" s="6"/>
      <c r="F125" s="6"/>
      <c r="G125" s="6"/>
      <c r="H125" s="6"/>
      <c r="I125" s="8"/>
      <c r="J125" s="7"/>
      <c r="K125" s="7"/>
      <c r="L125" s="8"/>
      <c r="N125" s="6"/>
      <c r="O125" s="6"/>
      <c r="P125" s="31"/>
      <c r="Q125" s="9"/>
      <c r="R125" s="10"/>
      <c r="S125" s="10"/>
      <c r="T125" s="11"/>
      <c r="U125" s="32"/>
    </row>
    <row r="126" spans="1:21" s="4" customFormat="1" x14ac:dyDescent="0.2">
      <c r="A126" s="5"/>
      <c r="B126" s="6"/>
      <c r="C126" s="7"/>
      <c r="D126" s="6"/>
      <c r="E126" s="6"/>
      <c r="F126" s="6"/>
      <c r="G126" s="6"/>
      <c r="H126" s="6"/>
      <c r="I126" s="8"/>
      <c r="J126" s="7"/>
      <c r="K126" s="7"/>
      <c r="L126" s="8"/>
      <c r="M126" s="1"/>
      <c r="N126" s="6"/>
      <c r="O126" s="6"/>
      <c r="P126" s="31"/>
      <c r="Q126" s="9"/>
      <c r="R126" s="10"/>
      <c r="S126" s="10"/>
      <c r="T126" s="11"/>
      <c r="U126" s="32"/>
    </row>
    <row r="127" spans="1:21" s="4" customFormat="1" x14ac:dyDescent="0.2">
      <c r="A127" s="5"/>
      <c r="B127" s="6"/>
      <c r="C127" s="6"/>
      <c r="D127" s="6"/>
      <c r="E127" s="6"/>
      <c r="F127" s="6"/>
      <c r="G127" s="6"/>
      <c r="H127" s="6"/>
      <c r="I127" s="8"/>
      <c r="J127" s="7"/>
      <c r="K127" s="7"/>
      <c r="L127" s="8"/>
      <c r="M127" s="1"/>
      <c r="N127" s="6"/>
      <c r="O127" s="6"/>
      <c r="P127" s="31"/>
      <c r="Q127" s="9"/>
      <c r="R127" s="10"/>
      <c r="S127" s="10"/>
      <c r="T127" s="11"/>
      <c r="U127" s="32"/>
    </row>
    <row r="128" spans="1:21" s="4" customFormat="1" ht="11.25" customHeight="1" x14ac:dyDescent="0.2">
      <c r="A128" s="5"/>
      <c r="B128" s="6"/>
      <c r="C128" s="7"/>
      <c r="D128" s="6"/>
      <c r="E128" s="6"/>
      <c r="F128" s="6"/>
      <c r="G128" s="6"/>
      <c r="H128" s="6"/>
      <c r="I128" s="8"/>
      <c r="J128" s="7"/>
      <c r="K128" s="7"/>
      <c r="L128" s="8"/>
      <c r="M128" s="1"/>
      <c r="N128" s="6"/>
      <c r="O128" s="6"/>
      <c r="P128" s="31"/>
      <c r="Q128" s="9"/>
      <c r="R128" s="10"/>
      <c r="S128" s="10"/>
      <c r="T128" s="11"/>
      <c r="U128" s="32"/>
    </row>
    <row r="129" spans="1:21" s="4" customFormat="1" ht="11.25" customHeight="1" x14ac:dyDescent="0.2">
      <c r="A129" s="5"/>
      <c r="B129" s="6"/>
      <c r="C129" s="7"/>
      <c r="D129" s="6"/>
      <c r="E129" s="6"/>
      <c r="F129" s="6"/>
      <c r="G129" s="6"/>
      <c r="H129" s="6"/>
      <c r="I129" s="8"/>
      <c r="J129" s="7"/>
      <c r="K129" s="7"/>
      <c r="L129" s="8"/>
      <c r="M129" s="1"/>
      <c r="N129" s="6"/>
      <c r="O129" s="6"/>
      <c r="P129" s="31"/>
      <c r="Q129" s="9"/>
      <c r="R129" s="10"/>
      <c r="S129" s="10"/>
      <c r="T129" s="11"/>
      <c r="U129" s="32"/>
    </row>
    <row r="130" spans="1:21" s="4" customFormat="1" x14ac:dyDescent="0.2">
      <c r="A130" s="3"/>
      <c r="B130" s="3"/>
      <c r="C130" s="33"/>
      <c r="D130" s="3"/>
      <c r="E130" s="3"/>
      <c r="F130" s="2"/>
      <c r="G130" s="3"/>
      <c r="H130" s="2"/>
      <c r="I130" s="2"/>
      <c r="J130" s="33"/>
      <c r="K130" s="33"/>
      <c r="L130" s="34"/>
      <c r="M130" s="35"/>
      <c r="N130" s="36"/>
      <c r="O130" s="36"/>
      <c r="P130" s="35"/>
      <c r="Q130" s="36"/>
      <c r="R130" s="37"/>
      <c r="S130" s="37"/>
      <c r="T130" s="38"/>
      <c r="U130" s="3"/>
    </row>
    <row r="131" spans="1:21" s="4" customFormat="1" ht="27.75" customHeight="1" x14ac:dyDescent="0.2">
      <c r="A131" s="3"/>
      <c r="B131" s="3"/>
      <c r="C131" s="39"/>
      <c r="D131" s="40"/>
      <c r="E131" s="40"/>
      <c r="F131" s="41"/>
      <c r="G131" s="3"/>
      <c r="H131" s="2"/>
      <c r="I131" s="2"/>
      <c r="J131" s="33"/>
      <c r="K131" s="33"/>
      <c r="L131" s="34"/>
      <c r="M131" s="35"/>
      <c r="N131" s="36"/>
      <c r="O131" s="36"/>
      <c r="P131" s="42"/>
      <c r="Q131" s="43"/>
      <c r="R131" s="44"/>
      <c r="S131" s="44"/>
      <c r="T131" s="45"/>
      <c r="U131" s="3"/>
    </row>
    <row r="132" spans="1:21" s="4" customFormat="1" x14ac:dyDescent="0.2">
      <c r="A132" s="3"/>
      <c r="B132" s="3"/>
      <c r="C132" s="103" t="s">
        <v>368</v>
      </c>
      <c r="D132" s="103"/>
      <c r="E132" s="103"/>
      <c r="F132" s="103"/>
      <c r="G132" s="3"/>
      <c r="H132" s="2"/>
      <c r="I132" s="2"/>
      <c r="J132" s="33"/>
      <c r="K132" s="33"/>
      <c r="L132" s="34"/>
      <c r="M132" s="35"/>
      <c r="N132" s="36"/>
      <c r="O132" s="36"/>
      <c r="P132" s="104" t="s">
        <v>324</v>
      </c>
      <c r="Q132" s="104"/>
      <c r="R132" s="104"/>
      <c r="S132" s="104"/>
      <c r="T132" s="104"/>
      <c r="U132" s="3"/>
    </row>
    <row r="133" spans="1:21" s="16" customFormat="1" ht="24" customHeight="1" x14ac:dyDescent="0.2">
      <c r="A133" s="3"/>
      <c r="B133" s="3"/>
      <c r="C133" s="108" t="s">
        <v>223</v>
      </c>
      <c r="D133" s="108"/>
      <c r="E133" s="108"/>
      <c r="F133" s="108"/>
      <c r="G133" s="3"/>
      <c r="H133" s="2"/>
      <c r="I133" s="2"/>
      <c r="J133" s="33"/>
      <c r="K133" s="33"/>
      <c r="L133" s="34"/>
      <c r="M133" s="35"/>
      <c r="N133" s="36"/>
      <c r="O133" s="36"/>
      <c r="P133" s="109" t="s">
        <v>369</v>
      </c>
      <c r="Q133" s="109"/>
      <c r="R133" s="109"/>
      <c r="S133" s="109"/>
      <c r="T133" s="109"/>
      <c r="U133" s="3"/>
    </row>
    <row r="134" spans="1:21" s="16" customFormat="1" ht="12.75" x14ac:dyDescent="0.2">
      <c r="A134" s="3"/>
      <c r="B134" s="3"/>
      <c r="C134" s="60"/>
      <c r="D134" s="60"/>
      <c r="E134" s="60"/>
      <c r="F134" s="60"/>
      <c r="G134" s="3"/>
      <c r="H134" s="2"/>
      <c r="I134" s="2"/>
      <c r="J134" s="33"/>
      <c r="K134" s="33"/>
      <c r="L134" s="34"/>
      <c r="M134" s="35"/>
      <c r="N134" s="36"/>
      <c r="O134" s="36"/>
      <c r="P134" s="61"/>
      <c r="Q134" s="61"/>
      <c r="R134" s="61"/>
      <c r="S134" s="61"/>
      <c r="T134" s="61"/>
      <c r="U134" s="3"/>
    </row>
    <row r="135" spans="1:21" x14ac:dyDescent="0.2">
      <c r="A135" s="3"/>
      <c r="B135" s="3"/>
      <c r="C135" s="60"/>
      <c r="D135" s="60"/>
      <c r="E135" s="60"/>
      <c r="F135" s="60"/>
      <c r="G135" s="3"/>
      <c r="H135" s="2"/>
      <c r="I135" s="2"/>
      <c r="J135" s="33"/>
      <c r="K135" s="33"/>
      <c r="L135" s="34"/>
      <c r="M135" s="35"/>
      <c r="N135" s="36"/>
      <c r="O135" s="36"/>
      <c r="P135" s="61"/>
      <c r="Q135" s="61"/>
      <c r="R135" s="61"/>
      <c r="S135" s="61"/>
      <c r="T135" s="61"/>
      <c r="U135" s="3"/>
    </row>
    <row r="136" spans="1:21" x14ac:dyDescent="0.2">
      <c r="A136" s="3"/>
      <c r="B136" s="3"/>
      <c r="C136" s="60"/>
      <c r="D136" s="60"/>
      <c r="E136" s="60"/>
      <c r="F136" s="60"/>
      <c r="G136" s="3"/>
      <c r="H136" s="2"/>
      <c r="I136" s="2"/>
      <c r="J136" s="33"/>
      <c r="K136" s="33"/>
      <c r="L136" s="34"/>
      <c r="M136" s="35"/>
      <c r="N136" s="36"/>
      <c r="O136" s="36"/>
      <c r="P136" s="61"/>
      <c r="Q136" s="61"/>
      <c r="R136" s="61"/>
      <c r="S136" s="61"/>
      <c r="T136" s="61"/>
      <c r="U136" s="3"/>
    </row>
    <row r="137" spans="1:21" x14ac:dyDescent="0.2">
      <c r="A137" s="114" t="s">
        <v>42</v>
      </c>
      <c r="B137" s="114"/>
      <c r="C137" s="114"/>
      <c r="D137" s="114"/>
      <c r="E137" s="114"/>
      <c r="F137" s="114"/>
      <c r="G137" s="114"/>
      <c r="H137" s="114"/>
      <c r="I137" s="114"/>
      <c r="J137" s="114"/>
      <c r="K137" s="114"/>
      <c r="L137" s="114"/>
      <c r="M137" s="114"/>
      <c r="N137" s="114"/>
      <c r="O137" s="114"/>
      <c r="P137" s="114"/>
      <c r="Q137" s="114"/>
      <c r="R137" s="114"/>
      <c r="S137" s="114"/>
      <c r="T137" s="114"/>
      <c r="U137" s="114"/>
    </row>
    <row r="138" spans="1:21" s="49" customFormat="1" x14ac:dyDescent="0.2">
      <c r="A138" s="114"/>
      <c r="B138" s="114"/>
      <c r="C138" s="114"/>
      <c r="D138" s="114"/>
      <c r="E138" s="114"/>
      <c r="F138" s="114"/>
      <c r="G138" s="114"/>
      <c r="H138" s="114"/>
      <c r="I138" s="114"/>
      <c r="J138" s="114"/>
      <c r="K138" s="114"/>
      <c r="L138" s="114"/>
      <c r="M138" s="114"/>
      <c r="N138" s="114"/>
      <c r="O138" s="114"/>
      <c r="P138" s="114"/>
      <c r="Q138" s="114"/>
      <c r="R138" s="114"/>
      <c r="S138" s="114"/>
      <c r="T138" s="114"/>
      <c r="U138" s="114"/>
    </row>
  </sheetData>
  <autoFilter ref="A6:U118"/>
  <mergeCells count="22">
    <mergeCell ref="U3:U5"/>
    <mergeCell ref="B1:T1"/>
    <mergeCell ref="C3:E4"/>
    <mergeCell ref="F3:I3"/>
    <mergeCell ref="L3:Q3"/>
    <mergeCell ref="R3:S4"/>
    <mergeCell ref="T3:T5"/>
    <mergeCell ref="A4:A5"/>
    <mergeCell ref="F4:F5"/>
    <mergeCell ref="G4:I4"/>
    <mergeCell ref="L4:M4"/>
    <mergeCell ref="O4:P4"/>
    <mergeCell ref="C133:F133"/>
    <mergeCell ref="P133:T133"/>
    <mergeCell ref="A124:K124"/>
    <mergeCell ref="N124:P124"/>
    <mergeCell ref="A137:U138"/>
    <mergeCell ref="A119:K119"/>
    <mergeCell ref="A120:U120"/>
    <mergeCell ref="C132:F132"/>
    <mergeCell ref="P132:T132"/>
    <mergeCell ref="A123:U123"/>
  </mergeCells>
  <printOptions horizontalCentered="1"/>
  <pageMargins left="0.19685039370078741" right="0.19685039370078741" top="0.19685039370078741" bottom="0.19685039370078741" header="3.937007874015748E-2" footer="3.937007874015748E-2"/>
  <pageSetup paperSize="14" scale="46" firstPageNumber="0" fitToHeight="0" orientation="landscape" r:id="rId1"/>
  <headerFooter scaleWithDoc="0" alignWithMargins="0">
    <oddFooter>&amp;C&amp;7Página &amp;P de &amp;N</oddFooter>
  </headerFooter>
  <rowBreaks count="1" manualBreakCount="1">
    <brk id="108" max="20" man="1"/>
  </rowBreaks>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Anexo 1</vt:lpstr>
      <vt:lpstr>'Anexo 1'!Área_de_impresión</vt:lpstr>
      <vt:lpstr>'Anexo 1'!Títulos_a_imprimir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jlopez</dc:creator>
  <cp:lastModifiedBy>jnolasco</cp:lastModifiedBy>
  <cp:revision>1</cp:revision>
  <cp:lastPrinted>2011-03-14T18:12:29Z</cp:lastPrinted>
  <dcterms:created xsi:type="dcterms:W3CDTF">2007-02-21T09:40:41Z</dcterms:created>
  <dcterms:modified xsi:type="dcterms:W3CDTF">2011-05-27T18:37:22Z</dcterms:modified>
</cp:coreProperties>
</file>